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4" yWindow="120" windowWidth="15576" windowHeight="9192" tabRatio="794" activeTab="0"/>
  </bookViews>
  <sheets>
    <sheet name="nr.total norme" sheetId="1" r:id="rId1"/>
    <sheet name="FUNDAMENTARE VAL.CONTRACT_26.07" sheetId="2" r:id="rId2"/>
  </sheets>
  <externalReferences>
    <externalReference r:id="rId5"/>
  </externalReferences>
  <definedNames>
    <definedName name="_xlnm.Print_Area" localSheetId="1">'FUNDAMENTARE VAL.CONTRACT_26.07'!$A$1:$K$33</definedName>
  </definedNames>
  <calcPr fullCalcOnLoad="1"/>
</workbook>
</file>

<file path=xl/sharedStrings.xml><?xml version="1.0" encoding="utf-8"?>
<sst xmlns="http://schemas.openxmlformats.org/spreadsheetml/2006/main" count="494" uniqueCount="480">
  <si>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</si>
  <si>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</si>
  <si>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</si>
  <si>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</si>
  <si>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</si>
  <si>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</si>
  <si>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</si>
  <si>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</si>
  <si>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BARARU MIRCEA SEVASTIAN</t>
  </si>
  <si>
    <t>CMI DR. CAZACU CONSTANTIN</t>
  </si>
  <si>
    <t>CMI DR. CHICHIRAU RALUCA</t>
  </si>
  <si>
    <t>CMI DR. CILIBIU ANCA MIHAELA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</si>
  <si>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</si>
  <si>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</si>
  <si>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</si>
  <si>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</si>
  <si>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</si>
  <si>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</si>
  <si>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</si>
  <si>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</si>
  <si>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</si>
  <si>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</si>
  <si>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</si>
  <si>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MARDARE MANUELA</t>
  </si>
  <si>
    <t>CMI DR. MELINTE MARIA OLIMPIA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</si>
  <si>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</si>
  <si>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</si>
  <si>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</si>
  <si>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</si>
  <si>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</si>
  <si>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</si>
  <si>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</si>
  <si>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</si>
  <si>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</si>
  <si>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</si>
  <si>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</si>
  <si>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</si>
  <si>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</si>
  <si>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</si>
  <si>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</si>
  <si>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</si>
  <si>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</si>
  <si>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</si>
  <si>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</si>
  <si>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</si>
  <si>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</si>
  <si>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</si>
  <si>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</si>
  <si>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</si>
  <si>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</si>
  <si>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CMI MEDI-DENT</t>
  </si>
  <si>
    <t>OUATU OANA ELENA</t>
  </si>
  <si>
    <t>CMI "PROMPTMED"</t>
  </si>
  <si>
    <t>CMI DR. MIHAILA CONSTANTIN BOGDAN</t>
  </si>
  <si>
    <t>CMI BRIODENT</t>
  </si>
  <si>
    <t>CMI ENACHE ADRIANA GABRIELA</t>
  </si>
  <si>
    <t>CMI PROFIDENT</t>
  </si>
  <si>
    <t>CMI DR. ZAHARESCU DANIELA</t>
  </si>
  <si>
    <t>24302553</t>
  </si>
  <si>
    <t>19717520</t>
  </si>
  <si>
    <t>19398951</t>
  </si>
  <si>
    <t>19383918</t>
  </si>
  <si>
    <t>27755141</t>
  </si>
  <si>
    <t>19875457</t>
  </si>
  <si>
    <t>27043569</t>
  </si>
  <si>
    <t>25698252</t>
  </si>
  <si>
    <t>31253054</t>
  </si>
  <si>
    <t>19873499</t>
  </si>
  <si>
    <t>19967615</t>
  </si>
  <si>
    <t>19966865</t>
  </si>
  <si>
    <t>16699020</t>
  </si>
  <si>
    <t>8580329</t>
  </si>
  <si>
    <t>20452620</t>
  </si>
  <si>
    <t>31613749</t>
  </si>
  <si>
    <t>19874125</t>
  </si>
  <si>
    <t>20615248</t>
  </si>
  <si>
    <t>19876436</t>
  </si>
  <si>
    <t>20277392</t>
  </si>
  <si>
    <t>25283280</t>
  </si>
  <si>
    <t>21684696</t>
  </si>
  <si>
    <t>25768226</t>
  </si>
  <si>
    <t>25719622</t>
  </si>
  <si>
    <t>20388269</t>
  </si>
  <si>
    <t>27853840</t>
  </si>
  <si>
    <t>19626677</t>
  </si>
  <si>
    <t>19357404</t>
  </si>
  <si>
    <t>19356603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</si>
  <si>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</si>
  <si>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</si>
  <si>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</si>
  <si>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</si>
  <si>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</si>
  <si>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</si>
  <si>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</si>
  <si>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</si>
  <si>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</si>
  <si>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</si>
  <si>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</si>
  <si>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</si>
  <si>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</si>
  <si>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</si>
  <si>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</si>
  <si>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</si>
  <si>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</si>
  <si>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</si>
  <si>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</si>
  <si>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</si>
  <si>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</si>
  <si>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</si>
  <si>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</si>
  <si>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</si>
  <si>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</si>
  <si>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</si>
  <si>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</si>
  <si>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</si>
  <si>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</si>
  <si>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</si>
  <si>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</si>
  <si>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</si>
  <si>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</si>
  <si>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</si>
  <si>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</si>
  <si>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</si>
  <si>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</si>
  <si>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</si>
  <si>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</si>
  <si>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</si>
  <si>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</si>
  <si>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19510515</t>
  </si>
  <si>
    <t>19204516</t>
  </si>
  <si>
    <t>30740558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</si>
  <si>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</si>
  <si>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</si>
  <si>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</si>
  <si>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</si>
  <si>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</si>
  <si>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</si>
  <si>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</si>
  <si>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</si>
  <si>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</si>
  <si>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19717740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</si>
  <si>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</si>
  <si>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</si>
  <si>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</si>
  <si>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</si>
  <si>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</si>
  <si>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</si>
  <si>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</si>
  <si>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</si>
  <si>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</si>
  <si>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</si>
  <si>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</si>
  <si>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</si>
  <si>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</si>
  <si>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</si>
  <si>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</si>
  <si>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</si>
  <si>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</si>
  <si>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</si>
  <si>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</si>
  <si>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</si>
  <si>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</si>
  <si>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</si>
  <si>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</si>
  <si>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</si>
  <si>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</si>
  <si>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</si>
  <si>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</si>
  <si>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</si>
  <si>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</si>
  <si>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</si>
  <si>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</si>
  <si>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</si>
  <si>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</si>
  <si>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</si>
  <si>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</si>
  <si>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</si>
  <si>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</si>
  <si>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</si>
  <si>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</si>
  <si>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</si>
  <si>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</si>
  <si>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</si>
  <si>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</si>
  <si>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</si>
  <si>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20034555</t>
  </si>
  <si>
    <t>19719504</t>
  </si>
  <si>
    <t>19518985</t>
  </si>
  <si>
    <t>30092375</t>
  </si>
  <si>
    <t>27254639</t>
  </si>
  <si>
    <t>19875880</t>
  </si>
  <si>
    <t>24922601</t>
  </si>
  <si>
    <t>CMI ANADENT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</si>
  <si>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</si>
  <si>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</si>
  <si>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</si>
  <si>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</si>
  <si>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</si>
  <si>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</si>
  <si>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</si>
  <si>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</si>
  <si>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</si>
  <si>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COVIT CORNELIA</t>
  </si>
  <si>
    <t>CMI DR. LUCA PETRU CATALIN</t>
  </si>
  <si>
    <t>CMI DR. ZAHARIA LUCIA</t>
  </si>
  <si>
    <t>CMI SMARTDENT   MEDICINA DENTARA</t>
  </si>
  <si>
    <t>GACO DENT SRL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</si>
  <si>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</si>
  <si>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</si>
  <si>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</si>
  <si>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</si>
  <si>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</si>
  <si>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</si>
  <si>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</si>
  <si>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</si>
  <si>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</si>
  <si>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</si>
  <si>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</si>
  <si>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</si>
  <si>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</si>
  <si>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</si>
  <si>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</si>
  <si>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</si>
  <si>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</si>
  <si>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</si>
  <si>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</si>
  <si>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DR.ARHIP GABRIELA</t>
  </si>
  <si>
    <t>CMI DR.COLEA VICTOR DRAGOS</t>
  </si>
  <si>
    <t>CMI DR.DASCALU CONSTANTIN ADRIAN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</si>
  <si>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</si>
  <si>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</si>
  <si>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</si>
  <si>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</si>
  <si>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</si>
  <si>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</si>
  <si>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</si>
  <si>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</si>
  <si>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</si>
  <si>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</si>
  <si>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</si>
  <si>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</si>
  <si>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</si>
  <si>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</si>
  <si>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</si>
  <si>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</si>
  <si>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</si>
  <si>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</si>
  <si>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</si>
  <si>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</si>
  <si>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</si>
  <si>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DENTAMAX</t>
  </si>
  <si>
    <t>INCREDIBIL DENT SRL</t>
  </si>
  <si>
    <t>TALDENT</t>
  </si>
  <si>
    <t>CMI DIAMOND DENT</t>
  </si>
  <si>
    <t>CMI DR.DUCA IORGU CRISTIAN</t>
  </si>
  <si>
    <t>CMI DUMIDENT</t>
  </si>
  <si>
    <t>M</t>
  </si>
  <si>
    <t>MS</t>
  </si>
  <si>
    <t>MP</t>
  </si>
  <si>
    <t>3369</t>
  </si>
  <si>
    <t>3372</t>
  </si>
  <si>
    <t>3371</t>
  </si>
  <si>
    <t>3374</t>
  </si>
  <si>
    <t>3375</t>
  </si>
  <si>
    <t>3376</t>
  </si>
  <si>
    <t>3377</t>
  </si>
  <si>
    <t>3378</t>
  </si>
  <si>
    <t>Avizat,</t>
  </si>
  <si>
    <t>Margareta MIRON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</si>
  <si>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</si>
  <si>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</si>
  <si>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</si>
  <si>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</si>
  <si>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</si>
  <si>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</si>
  <si>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</si>
  <si>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</si>
  <si>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</si>
  <si>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</si>
  <si>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</si>
  <si>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</si>
  <si>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>25404438 (987083)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</si>
  <si>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</si>
  <si>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</si>
  <si>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</si>
  <si>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</si>
  <si>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</si>
  <si>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</si>
  <si>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</si>
  <si>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</si>
  <si>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</si>
  <si>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</si>
  <si>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</si>
  <si>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</si>
  <si>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</si>
  <si>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</si>
  <si>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</si>
  <si>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</si>
  <si>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</si>
  <si>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</si>
  <si>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</si>
  <si>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</si>
  <si>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</si>
  <si>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</si>
  <si>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</si>
  <si>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</si>
  <si>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</si>
  <si>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</si>
  <si>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</si>
  <si>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</si>
  <si>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</si>
  <si>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</si>
  <si>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</si>
  <si>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</si>
  <si>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</si>
  <si>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</si>
  <si>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</si>
  <si>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</si>
  <si>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</si>
  <si>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</si>
  <si>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</si>
  <si>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</si>
  <si>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</si>
  <si>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</si>
  <si>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</si>
  <si>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</si>
  <si>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</si>
  <si>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</si>
  <si>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</si>
  <si>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</si>
  <si>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</si>
  <si>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</si>
  <si>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</si>
  <si>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</si>
  <si>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</si>
  <si>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</si>
  <si>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</si>
  <si>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</si>
  <si>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</si>
  <si>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</si>
  <si>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</si>
  <si>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</si>
  <si>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</si>
  <si>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</si>
  <si>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</si>
  <si>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</si>
  <si>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</si>
  <si>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</si>
  <si>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</si>
  <si>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</si>
  <si>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</si>
  <si>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</si>
  <si>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</si>
  <si>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Radu Gheorghe ȚIBICHI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</si>
  <si>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</si>
  <si>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</si>
  <si>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</si>
  <si>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</si>
  <si>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</si>
  <si>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</si>
  <si>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</si>
  <si>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</si>
  <si>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</si>
  <si>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</si>
  <si>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</si>
  <si>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</si>
  <si>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</si>
  <si>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</si>
  <si>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</si>
  <si>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FUNDATIA GR. T. POPA</t>
  </si>
  <si>
    <t xml:space="preserve">CMI NICHITEAN ANISOARA- CRISTINA </t>
  </si>
  <si>
    <t>CMI CHARIS DR.MIHALACHE CRISTIAN - MD</t>
  </si>
  <si>
    <t xml:space="preserve">SC CUCERESCU SERGIU - 01.04.2019 (fost CMI CUCERESCU SERGIU-DENT ART   MD) </t>
  </si>
  <si>
    <t>22254034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</si>
  <si>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</si>
  <si>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</si>
  <si>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</si>
  <si>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</si>
  <si>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</si>
  <si>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</si>
  <si>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</si>
  <si>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</si>
  <si>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</si>
  <si>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</si>
  <si>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</si>
  <si>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</si>
  <si>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</si>
  <si>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</si>
  <si>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</si>
  <si>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</si>
  <si>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</si>
  <si>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 xml:space="preserve">C.M.I IACOMI ANCA MARIA </t>
  </si>
  <si>
    <t>DIRECTOR GENERAL</t>
  </si>
  <si>
    <t>SC CLINICA OLARIU SRL  (NOU cu 01.08.2020)</t>
  </si>
  <si>
    <t>ANKDENT MEDEXPERT SRL  (NOU cu 01.08.2020)</t>
  </si>
  <si>
    <t>DR. LUPU IULIAN COSTIN - SRL (cu 01.10.2020)</t>
  </si>
  <si>
    <t xml:space="preserve">CMI ALINA ALBRECHT                                                 </t>
  </si>
  <si>
    <t>Sabina BUTNARU</t>
  </si>
  <si>
    <t>CMI DR. BUCUR ELENA ELISABETH  (incetare contract cu 01.04.2021)</t>
  </si>
  <si>
    <t>CMI DR.CARAS CIBELA (incetare contract cu 01.04.2021)</t>
  </si>
  <si>
    <t>GRIGORICIUC A.ANDREI-IULIAN CMI MEDICINA DENTARA (reziliere contract cu 01.03.2021)</t>
  </si>
  <si>
    <t xml:space="preserve">SC DENTAL DESIGN EXPERT SRL (incetare contract cu 10.05.2021)                      </t>
  </si>
  <si>
    <t>CMI DR.ASIHIN LACRAMIOARA (reziliere contract cu 26.05.2021)</t>
  </si>
  <si>
    <t>CMI DR.ASIHIN LILIAN (reziliere contract cu 26.05.2021)</t>
  </si>
  <si>
    <t>CMI.HATMANU CORNELIU (incetare contract cu 01.04.2021)</t>
  </si>
  <si>
    <t>CAS IASI</t>
  </si>
  <si>
    <t>ANEXA NR. 1</t>
  </si>
  <si>
    <t>Nr. crt</t>
  </si>
  <si>
    <t>Nr. contr.</t>
  </si>
  <si>
    <t>Cod fisc.</t>
  </si>
  <si>
    <t>NUME FURNIZOR</t>
  </si>
  <si>
    <t xml:space="preserve">NORME RURAL </t>
  </si>
  <si>
    <t>TOTAL</t>
  </si>
  <si>
    <t>Aprobat,</t>
  </si>
  <si>
    <t>Director executiv DRC</t>
  </si>
  <si>
    <t>K1</t>
  </si>
  <si>
    <t>K2</t>
  </si>
  <si>
    <t>TOTAL (din care)</t>
  </si>
  <si>
    <t>URBAN</t>
  </si>
  <si>
    <t>RURAL</t>
  </si>
  <si>
    <t xml:space="preserve">11=9+10 </t>
  </si>
  <si>
    <t>S</t>
  </si>
  <si>
    <t>P</t>
  </si>
  <si>
    <t>Directia Relatii Contractuale</t>
  </si>
  <si>
    <t>ASISTENTA MEDICALA STOMATOLOGICA</t>
  </si>
  <si>
    <t>FUNDAMENTARE VALORI CONTRACTE 2021</t>
  </si>
  <si>
    <t>INDICATOR</t>
  </si>
  <si>
    <t xml:space="preserve">PREVEDERE BUGETARA </t>
  </si>
  <si>
    <t xml:space="preserve"> NUMAR ORE EFECTIV CONTRACTATE</t>
  </si>
  <si>
    <t xml:space="preserve">TRENSFORMARE ORE IN ORE URBAN CONTRACTATE </t>
  </si>
  <si>
    <t>Detaliere calcul coloana 5</t>
  </si>
  <si>
    <t>NUMAR ore  GRAD SPECIALIST</t>
  </si>
  <si>
    <t xml:space="preserve">SUME DE CONTRACTAT </t>
  </si>
  <si>
    <t>tarif /ora/ URBAN</t>
  </si>
  <si>
    <t>tarif/ ora    RURAL           ( col. 9*1,5)</t>
  </si>
  <si>
    <t>4= nr.medici din anexa 2</t>
  </si>
  <si>
    <t>7= col. 6 *0,8;1;1,2</t>
  </si>
  <si>
    <t>9=col.8/col.6</t>
  </si>
  <si>
    <t>PREVEDERE BUGETARĂ IULIE 2021</t>
  </si>
  <si>
    <t>X</t>
  </si>
  <si>
    <t>medici simpli</t>
  </si>
  <si>
    <t>col.5 = col.4</t>
  </si>
  <si>
    <t>medici specialisti</t>
  </si>
  <si>
    <t>medici primari</t>
  </si>
  <si>
    <t>col.5 = col.4*1,5</t>
  </si>
  <si>
    <t>TOTAL URBAN + RURAL</t>
  </si>
  <si>
    <t>Intocmit - sef serviciu Evaluare-Contractare</t>
  </si>
  <si>
    <t>Intocmit: Sef serviciu Decontare Servicii Medicale</t>
  </si>
  <si>
    <t>Corina NEAMŢIU</t>
  </si>
  <si>
    <t xml:space="preserve">ASISTENŢA MEDICALĂ DENTARĂ - 26.07.2021 </t>
  </si>
  <si>
    <t>SUPLIM. VALORI CONTRACT IULIE - DECEMBRIE 2021</t>
  </si>
  <si>
    <t>MY DENTAL CLINIC IAȘI SRL</t>
  </si>
  <si>
    <t>SC CLINICA EPIDENT SRL</t>
  </si>
  <si>
    <t>GEANIDENT SRL</t>
  </si>
  <si>
    <t>SC MAXIDENT SERVICES SRL-MEDICINĂ DENTARĂ</t>
  </si>
  <si>
    <t>TNCIDENTIC SRL</t>
  </si>
  <si>
    <t>CMI SULEIMAN IMAN</t>
  </si>
  <si>
    <t>SC RYDENT SMD SRL</t>
  </si>
  <si>
    <t>CMI CABINET STOMATOLOGIC DAGÂȚA</t>
  </si>
  <si>
    <t>ISSAMA DENTAL ART SRL</t>
  </si>
  <si>
    <t>CMI dr.TASIE DIANA</t>
  </si>
  <si>
    <t>S.C. SOFIMED IAȘI S.R.L</t>
  </si>
  <si>
    <t>RDV DENTAL SRL</t>
  </si>
  <si>
    <t>SC S DENTAL GROUP SRL</t>
  </si>
  <si>
    <t>BIO DENTAL IASI SRL, SEDIU SOCIAL</t>
  </si>
  <si>
    <t>SC COSMIDENT SOCIAL SRL</t>
  </si>
  <si>
    <t>ANAMED SMILE SRL</t>
  </si>
  <si>
    <t>CMI BUJENOV ELENA</t>
  </si>
  <si>
    <t>CMI DR. POPA DRAGOS COSTIN (incetare contract din 11.07.2021)</t>
  </si>
  <si>
    <t>MY DOCTOR (incetare contract din 07.07.2021)</t>
  </si>
  <si>
    <t xml:space="preserve">Nr. NORME  </t>
  </si>
  <si>
    <t>CMI DR.COSAU ANA MARIA</t>
  </si>
  <si>
    <t xml:space="preserve"> NUMAR TOTAL ORE CONTRACTATE</t>
  </si>
  <si>
    <t>6=nr.ore pe grade profesionale din urban + rural din col. 4</t>
  </si>
  <si>
    <t>10= col.9*1,5</t>
  </si>
  <si>
    <t>NORME URBAN</t>
  </si>
  <si>
    <t>URBAN     (nr. ore / norma x tarif anexa nr. 1)</t>
  </si>
  <si>
    <t>RURAL       (nr. ore / norma x tarif anexa nr. 1)</t>
  </si>
  <si>
    <t>SITUATIA NR. DE NORME PE SPECIALITATI SI GRADE PROFESIONALE</t>
  </si>
  <si>
    <t>valoarea orientativa / luna / medic specialist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</si>
</sst>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00"/>
    <numFmt numFmtId="167" formatCode="#,##0.000000000"/>
    <numFmt numFmtId="168" formatCode="0.000000"/>
    <numFmt numFmtId="169" formatCode="0.00_);[Red]\(0.00\)"/>
    <numFmt numFmtId="170" formatCode="#,##0.0000"/>
    <numFmt numFmtId="171" formatCode="#,##0.00000"/>
    <numFmt numFmtId="172" formatCode="0.00_);\(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4" fontId="6" fillId="32" borderId="0" xfId="0" applyNumberFormat="1" applyFont="1" applyFill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" fontId="6" fillId="32" borderId="11" xfId="0" applyNumberFormat="1" applyFont="1" applyFill="1" applyBorder="1" applyAlignment="1">
      <alignment horizontal="left" vertical="center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1" fontId="6" fillId="32" borderId="10" xfId="0" applyNumberFormat="1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" fontId="15" fillId="32" borderId="10" xfId="0" applyNumberFormat="1" applyFont="1" applyFill="1" applyBorder="1" applyAlignment="1">
      <alignment horizontal="left" vertical="center"/>
    </xf>
    <xf numFmtId="1" fontId="16" fillId="32" borderId="10" xfId="0" applyNumberFormat="1" applyFont="1" applyFill="1" applyBorder="1" applyAlignment="1">
      <alignment horizontal="left" vertical="center"/>
    </xf>
    <xf numFmtId="1" fontId="5" fillId="32" borderId="10" xfId="0" applyNumberFormat="1" applyFont="1" applyFill="1" applyBorder="1" applyAlignment="1">
      <alignment horizontal="left" vertical="center"/>
    </xf>
    <xf numFmtId="1" fontId="6" fillId="32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1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/>
    </xf>
    <xf numFmtId="4" fontId="18" fillId="3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left"/>
    </xf>
    <xf numFmtId="4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4" fontId="18" fillId="34" borderId="10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8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34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7" fillId="35" borderId="10" xfId="0" applyFont="1" applyFill="1" applyBorder="1" applyAlignment="1">
      <alignment horizontal="left" vertical="center" wrapText="1"/>
    </xf>
    <xf numFmtId="1" fontId="57" fillId="35" borderId="10" xfId="0" applyNumberFormat="1" applyFont="1" applyFill="1" applyBorder="1" applyAlignment="1">
      <alignment horizontal="left" vertical="center"/>
    </xf>
    <xf numFmtId="0" fontId="57" fillId="35" borderId="13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center" wrapText="1"/>
    </xf>
    <xf numFmtId="1" fontId="57" fillId="35" borderId="10" xfId="0" applyNumberFormat="1" applyFont="1" applyFill="1" applyBorder="1" applyAlignment="1">
      <alignment horizontal="left" vertical="center" wrapText="1"/>
    </xf>
    <xf numFmtId="0" fontId="18" fillId="36" borderId="13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255" wrapText="1"/>
    </xf>
    <xf numFmtId="1" fontId="58" fillId="35" borderId="10" xfId="0" applyNumberFormat="1" applyFont="1" applyFill="1" applyBorder="1" applyAlignment="1">
      <alignment horizontal="center" vertical="center" wrapText="1"/>
    </xf>
    <xf numFmtId="1" fontId="58" fillId="35" borderId="2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vertical="center"/>
    </xf>
    <xf numFmtId="4" fontId="8" fillId="32" borderId="2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3" fontId="59" fillId="37" borderId="10" xfId="0" applyNumberFormat="1" applyFont="1" applyFill="1" applyBorder="1" applyAlignment="1">
      <alignment horizontal="center" vertical="center"/>
    </xf>
    <xf numFmtId="4" fontId="59" fillId="37" borderId="10" xfId="0" applyNumberFormat="1" applyFont="1" applyFill="1" applyBorder="1" applyAlignment="1">
      <alignment horizontal="center" vertical="center"/>
    </xf>
    <xf numFmtId="4" fontId="59" fillId="37" borderId="11" xfId="0" applyNumberFormat="1" applyFont="1" applyFill="1" applyBorder="1" applyAlignment="1">
      <alignment vertical="center"/>
    </xf>
    <xf numFmtId="4" fontId="59" fillId="37" borderId="2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vertical="center"/>
    </xf>
    <xf numFmtId="0" fontId="57" fillId="37" borderId="0" xfId="0" applyFont="1" applyFill="1" applyBorder="1" applyAlignment="1">
      <alignment vertical="center"/>
    </xf>
    <xf numFmtId="4" fontId="57" fillId="37" borderId="0" xfId="0" applyNumberFormat="1" applyFont="1" applyFill="1" applyBorder="1" applyAlignment="1">
      <alignment vertical="center"/>
    </xf>
    <xf numFmtId="3" fontId="59" fillId="38" borderId="10" xfId="0" applyNumberFormat="1" applyFont="1" applyFill="1" applyBorder="1" applyAlignment="1">
      <alignment horizontal="center" vertical="center"/>
    </xf>
    <xf numFmtId="4" fontId="59" fillId="38" borderId="10" xfId="0" applyNumberFormat="1" applyFont="1" applyFill="1" applyBorder="1" applyAlignment="1">
      <alignment horizontal="center" vertical="center"/>
    </xf>
    <xf numFmtId="4" fontId="59" fillId="38" borderId="11" xfId="0" applyNumberFormat="1" applyFont="1" applyFill="1" applyBorder="1" applyAlignment="1">
      <alignment vertical="center"/>
    </xf>
    <xf numFmtId="4" fontId="59" fillId="38" borderId="20" xfId="0" applyNumberFormat="1" applyFont="1" applyFill="1" applyBorder="1" applyAlignment="1">
      <alignment vertical="center"/>
    </xf>
    <xf numFmtId="3" fontId="59" fillId="35" borderId="10" xfId="0" applyNumberFormat="1" applyFont="1" applyFill="1" applyBorder="1" applyAlignment="1">
      <alignment horizontal="center" vertical="center"/>
    </xf>
    <xf numFmtId="4" fontId="59" fillId="35" borderId="10" xfId="0" applyNumberFormat="1" applyFont="1" applyFill="1" applyBorder="1" applyAlignment="1">
      <alignment horizontal="center" vertical="center"/>
    </xf>
    <xf numFmtId="4" fontId="59" fillId="35" borderId="11" xfId="0" applyNumberFormat="1" applyFont="1" applyFill="1" applyBorder="1" applyAlignment="1">
      <alignment vertical="center"/>
    </xf>
    <xf numFmtId="4" fontId="59" fillId="35" borderId="20" xfId="0" applyNumberFormat="1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4" fontId="57" fillId="35" borderId="0" xfId="0" applyNumberFormat="1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4" fontId="5" fillId="39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8" fillId="32" borderId="11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3" fontId="8" fillId="32" borderId="27" xfId="0" applyNumberFormat="1" applyFont="1" applyFill="1" applyBorder="1" applyAlignment="1">
      <alignment horizontal="center" vertical="center"/>
    </xf>
    <xf numFmtId="4" fontId="8" fillId="32" borderId="27" xfId="0" applyNumberFormat="1" applyFont="1" applyFill="1" applyBorder="1" applyAlignment="1">
      <alignment horizontal="center" vertical="center"/>
    </xf>
    <xf numFmtId="3" fontId="59" fillId="38" borderId="27" xfId="0" applyNumberFormat="1" applyFont="1" applyFill="1" applyBorder="1" applyAlignment="1">
      <alignment horizontal="center" vertical="center"/>
    </xf>
    <xf numFmtId="4" fontId="59" fillId="38" borderId="27" xfId="0" applyNumberFormat="1" applyFont="1" applyFill="1" applyBorder="1" applyAlignment="1">
      <alignment horizontal="center" vertical="center"/>
    </xf>
    <xf numFmtId="3" fontId="8" fillId="32" borderId="22" xfId="0" applyNumberFormat="1" applyFont="1" applyFill="1" applyBorder="1" applyAlignment="1">
      <alignment horizontal="center" vertical="center"/>
    </xf>
    <xf numFmtId="4" fontId="8" fillId="32" borderId="22" xfId="0" applyNumberFormat="1" applyFont="1" applyFill="1" applyBorder="1" applyAlignment="1">
      <alignment horizontal="center" vertical="center"/>
    </xf>
    <xf numFmtId="4" fontId="8" fillId="32" borderId="2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8" fillId="32" borderId="21" xfId="0" applyNumberFormat="1" applyFont="1" applyFill="1" applyBorder="1" applyAlignment="1">
      <alignment vertical="center"/>
    </xf>
    <xf numFmtId="1" fontId="5" fillId="4" borderId="10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1" fontId="2" fillId="0" borderId="29" xfId="0" applyNumberFormat="1" applyFont="1" applyBorder="1" applyAlignment="1">
      <alignment horizontal="center" vertical="center" wrapText="1"/>
    </xf>
    <xf numFmtId="4" fontId="9" fillId="32" borderId="30" xfId="0" applyNumberFormat="1" applyFont="1" applyFill="1" applyBorder="1" applyAlignment="1">
      <alignment vertical="center"/>
    </xf>
    <xf numFmtId="4" fontId="9" fillId="32" borderId="31" xfId="0" applyNumberFormat="1" applyFont="1" applyFill="1" applyBorder="1" applyAlignment="1">
      <alignment vertical="center"/>
    </xf>
    <xf numFmtId="4" fontId="59" fillId="37" borderId="31" xfId="0" applyNumberFormat="1" applyFont="1" applyFill="1" applyBorder="1" applyAlignment="1">
      <alignment vertical="center"/>
    </xf>
    <xf numFmtId="4" fontId="59" fillId="38" borderId="31" xfId="0" applyNumberFormat="1" applyFont="1" applyFill="1" applyBorder="1" applyAlignment="1">
      <alignment vertical="center"/>
    </xf>
    <xf numFmtId="4" fontId="59" fillId="35" borderId="31" xfId="0" applyNumberFormat="1" applyFont="1" applyFill="1" applyBorder="1" applyAlignment="1">
      <alignment vertical="center"/>
    </xf>
    <xf numFmtId="4" fontId="9" fillId="0" borderId="31" xfId="0" applyNumberFormat="1" applyFont="1" applyFill="1" applyBorder="1" applyAlignment="1">
      <alignment vertical="center"/>
    </xf>
    <xf numFmtId="4" fontId="9" fillId="32" borderId="32" xfId="0" applyNumberFormat="1" applyFont="1" applyFill="1" applyBorder="1" applyAlignment="1">
      <alignment vertical="center"/>
    </xf>
    <xf numFmtId="4" fontId="59" fillId="35" borderId="32" xfId="0" applyNumberFormat="1" applyFont="1" applyFill="1" applyBorder="1" applyAlignment="1">
      <alignment vertical="center"/>
    </xf>
    <xf numFmtId="4" fontId="9" fillId="32" borderId="33" xfId="0" applyNumberFormat="1" applyFont="1" applyFill="1" applyBorder="1" applyAlignment="1">
      <alignment vertical="center"/>
    </xf>
    <xf numFmtId="4" fontId="59" fillId="38" borderId="33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3" fontId="10" fillId="40" borderId="0" xfId="0" applyNumberFormat="1" applyFont="1" applyFill="1" applyAlignment="1">
      <alignment horizontal="right" wrapText="1"/>
    </xf>
    <xf numFmtId="0" fontId="0" fillId="4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vertical="center"/>
    </xf>
    <xf numFmtId="4" fontId="59" fillId="37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59" fillId="38" borderId="0" xfId="0" applyNumberFormat="1" applyFont="1" applyFill="1" applyBorder="1" applyAlignment="1">
      <alignment vertical="center"/>
    </xf>
    <xf numFmtId="4" fontId="59" fillId="35" borderId="0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e\_date\2021\STOMATOLOGIE\PT.SITE\Valori%20contract%20%20STOMATOLOGIE%20-%20IULIE-DEC.%202021_26.07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contracte - AL 2021"/>
      <sheetName val="AB 2021"/>
      <sheetName val="norme_serv. contractare"/>
      <sheetName val="NORME TOTALE_26.07.2021"/>
      <sheetName val="FUNDAMENTARE VAL.CONTRACT_26.07"/>
    </sheetNames>
    <sheetDataSet>
      <sheetData sheetId="4">
        <row r="22">
          <cell r="J22">
            <v>2942.49</v>
          </cell>
          <cell r="K22">
            <v>4413.735</v>
          </cell>
        </row>
        <row r="23">
          <cell r="J23">
            <v>3678.12</v>
          </cell>
          <cell r="K23">
            <v>5517.18</v>
          </cell>
        </row>
        <row r="24">
          <cell r="J24">
            <v>4413.74</v>
          </cell>
          <cell r="K24">
            <v>6620.61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1"/>
  <sheetViews>
    <sheetView tabSelected="1" zoomScalePageLayoutView="0" workbookViewId="0" topLeftCell="A245">
      <selection activeCell="A252" sqref="A252:IV261"/>
    </sheetView>
  </sheetViews>
  <sheetFormatPr defaultColWidth="9.140625" defaultRowHeight="12.75" outlineLevelCol="1"/>
  <cols>
    <col min="1" max="1" width="5.7109375" style="125" customWidth="1"/>
    <col min="2" max="2" width="9.57421875" style="125" customWidth="1"/>
    <col min="3" max="3" width="12.28125" style="126" customWidth="1"/>
    <col min="4" max="4" width="50.57421875" style="121" customWidth="1"/>
    <col min="5" max="5" width="8.28125" style="121" customWidth="1"/>
    <col min="6" max="6" width="8.57421875" style="121" customWidth="1"/>
    <col min="7" max="7" width="8.421875" style="121" customWidth="1"/>
    <col min="8" max="9" width="8.57421875" style="121" customWidth="1"/>
    <col min="10" max="10" width="8.00390625" style="121" customWidth="1"/>
    <col min="11" max="11" width="8.421875" style="122" customWidth="1"/>
    <col min="12" max="12" width="8.8515625" style="122" customWidth="1"/>
    <col min="13" max="13" width="15.140625" style="123" customWidth="1"/>
    <col min="14" max="14" width="14.28125" style="123" customWidth="1"/>
    <col min="15" max="17" width="15.28125" style="119" customWidth="1"/>
    <col min="18" max="18" width="9.00390625" style="124" hidden="1" customWidth="1" outlineLevel="1"/>
    <col min="19" max="19" width="11.8515625" style="124" hidden="1" customWidth="1" outlineLevel="1"/>
    <col min="20" max="20" width="12.00390625" style="124" hidden="1" customWidth="1" outlineLevel="1"/>
    <col min="21" max="23" width="9.00390625" style="124" hidden="1" customWidth="1" outlineLevel="1"/>
    <col min="24" max="24" width="8.8515625" style="124" customWidth="1" collapsed="1"/>
    <col min="25" max="16384" width="8.8515625" style="124" customWidth="1"/>
  </cols>
  <sheetData>
    <row r="1" spans="1:17" s="120" customFormat="1" ht="13.5">
      <c r="A1" s="200" t="s">
        <v>405</v>
      </c>
      <c r="B1" s="200"/>
      <c r="C1" s="200"/>
      <c r="D1" s="200"/>
      <c r="E1" s="117"/>
      <c r="F1" s="117"/>
      <c r="G1" s="117"/>
      <c r="H1" s="117"/>
      <c r="I1" s="117"/>
      <c r="J1" s="117"/>
      <c r="K1" s="118"/>
      <c r="L1" s="118"/>
      <c r="M1" s="119"/>
      <c r="N1" s="1"/>
      <c r="O1" s="1"/>
      <c r="P1" s="1"/>
      <c r="Q1" s="1"/>
    </row>
    <row r="2" spans="1:17" ht="43.5" customHeight="1">
      <c r="A2" s="209" t="s">
        <v>478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127"/>
      <c r="Q2" s="127"/>
    </row>
    <row r="3" ht="15.75" thickBot="1"/>
    <row r="4" spans="1:17" s="128" customFormat="1" ht="44.25" customHeight="1">
      <c r="A4" s="201" t="s">
        <v>407</v>
      </c>
      <c r="B4" s="203" t="s">
        <v>408</v>
      </c>
      <c r="C4" s="205" t="s">
        <v>409</v>
      </c>
      <c r="D4" s="205" t="s">
        <v>410</v>
      </c>
      <c r="E4" s="199" t="s">
        <v>475</v>
      </c>
      <c r="F4" s="199"/>
      <c r="G4" s="199"/>
      <c r="H4" s="199" t="s">
        <v>411</v>
      </c>
      <c r="I4" s="199"/>
      <c r="J4" s="199"/>
      <c r="K4" s="210" t="s">
        <v>415</v>
      </c>
      <c r="L4" s="210" t="s">
        <v>416</v>
      </c>
      <c r="M4" s="210" t="s">
        <v>450</v>
      </c>
      <c r="N4" s="212"/>
      <c r="O4" s="213" t="s">
        <v>417</v>
      </c>
      <c r="P4" s="237"/>
      <c r="Q4" s="237"/>
    </row>
    <row r="5" spans="1:21" s="128" customFormat="1" ht="42" customHeight="1" thickBot="1">
      <c r="A5" s="202"/>
      <c r="B5" s="204"/>
      <c r="C5" s="206"/>
      <c r="D5" s="206"/>
      <c r="E5" s="129" t="s">
        <v>256</v>
      </c>
      <c r="F5" s="129" t="s">
        <v>257</v>
      </c>
      <c r="G5" s="129" t="s">
        <v>258</v>
      </c>
      <c r="H5" s="129" t="s">
        <v>256</v>
      </c>
      <c r="I5" s="129" t="s">
        <v>257</v>
      </c>
      <c r="J5" s="129" t="s">
        <v>258</v>
      </c>
      <c r="K5" s="211"/>
      <c r="L5" s="211"/>
      <c r="M5" s="130" t="s">
        <v>476</v>
      </c>
      <c r="N5" s="198" t="s">
        <v>477</v>
      </c>
      <c r="O5" s="214"/>
      <c r="P5" s="237"/>
      <c r="Q5" s="237"/>
      <c r="R5" s="128" t="s">
        <v>418</v>
      </c>
      <c r="U5" s="128" t="s">
        <v>419</v>
      </c>
    </row>
    <row r="6" spans="1:23" s="131" customFormat="1" ht="22.5" customHeight="1" thickBot="1">
      <c r="A6" s="132"/>
      <c r="B6" s="133"/>
      <c r="C6" s="134"/>
      <c r="D6" s="135">
        <v>0</v>
      </c>
      <c r="E6" s="135">
        <v>1</v>
      </c>
      <c r="F6" s="135">
        <v>2</v>
      </c>
      <c r="G6" s="135">
        <v>3</v>
      </c>
      <c r="H6" s="136">
        <v>4</v>
      </c>
      <c r="I6" s="136">
        <v>5</v>
      </c>
      <c r="J6" s="136">
        <v>6</v>
      </c>
      <c r="K6" s="135">
        <v>7</v>
      </c>
      <c r="L6" s="135">
        <v>8</v>
      </c>
      <c r="M6" s="135">
        <v>9</v>
      </c>
      <c r="N6" s="137">
        <v>10</v>
      </c>
      <c r="O6" s="186" t="s">
        <v>420</v>
      </c>
      <c r="P6" s="238"/>
      <c r="Q6" s="238"/>
      <c r="R6" s="138" t="s">
        <v>256</v>
      </c>
      <c r="S6" s="138" t="s">
        <v>421</v>
      </c>
      <c r="T6" s="138" t="s">
        <v>422</v>
      </c>
      <c r="U6" s="138" t="s">
        <v>256</v>
      </c>
      <c r="V6" s="138" t="s">
        <v>421</v>
      </c>
      <c r="W6" s="138" t="s">
        <v>422</v>
      </c>
    </row>
    <row r="7" spans="1:23" ht="30" customHeight="1">
      <c r="A7" s="7">
        <v>1</v>
      </c>
      <c r="B7" s="8">
        <v>3058</v>
      </c>
      <c r="C7" s="9">
        <v>25472050</v>
      </c>
      <c r="D7" s="10" t="s">
        <v>253</v>
      </c>
      <c r="E7" s="103"/>
      <c r="F7" s="103"/>
      <c r="G7" s="103"/>
      <c r="H7" s="103">
        <v>2</v>
      </c>
      <c r="I7" s="103">
        <v>1</v>
      </c>
      <c r="J7" s="104"/>
      <c r="K7" s="139">
        <v>1</v>
      </c>
      <c r="L7" s="140">
        <v>1.5</v>
      </c>
      <c r="M7" s="141">
        <f>ROUND(((E7*R7*3+F7*S7*3+G7*T7*3)),2)</f>
        <v>0</v>
      </c>
      <c r="N7" s="142">
        <f>ROUND(((H7*U7*3+I7*V7*3+J7*W7*3)),2)</f>
        <v>43033.95</v>
      </c>
      <c r="O7" s="187">
        <f>M7+N7</f>
        <v>43033.95</v>
      </c>
      <c r="P7" s="239"/>
      <c r="Q7" s="239"/>
      <c r="R7" s="143">
        <f>'[1]FUNDAMENTARE VAL.CONTRACT_26.07'!J22</f>
        <v>2942.49</v>
      </c>
      <c r="S7" s="143">
        <f>'[1]FUNDAMENTARE VAL.CONTRACT_26.07'!J23</f>
        <v>3678.12</v>
      </c>
      <c r="T7" s="143">
        <f>'[1]FUNDAMENTARE VAL.CONTRACT_26.07'!J24</f>
        <v>4413.74</v>
      </c>
      <c r="U7" s="143">
        <f>'[1]FUNDAMENTARE VAL.CONTRACT_26.07'!K22</f>
        <v>4413.735</v>
      </c>
      <c r="V7" s="143">
        <f>'[1]FUNDAMENTARE VAL.CONTRACT_26.07'!K23</f>
        <v>5517.18</v>
      </c>
      <c r="W7" s="143">
        <f>'[1]FUNDAMENTARE VAL.CONTRACT_26.07'!K24</f>
        <v>6620.61</v>
      </c>
    </row>
    <row r="8" spans="1:23" ht="35.25" customHeight="1">
      <c r="A8" s="11">
        <f>A7+1</f>
        <v>2</v>
      </c>
      <c r="B8" s="12">
        <v>3060</v>
      </c>
      <c r="C8" s="13" t="s">
        <v>58</v>
      </c>
      <c r="D8" s="14" t="s">
        <v>269</v>
      </c>
      <c r="E8" s="105"/>
      <c r="F8" s="105">
        <v>1</v>
      </c>
      <c r="G8" s="105"/>
      <c r="H8" s="105"/>
      <c r="I8" s="105"/>
      <c r="J8" s="106"/>
      <c r="K8" s="144">
        <v>1</v>
      </c>
      <c r="L8" s="145">
        <v>1.5</v>
      </c>
      <c r="M8" s="141">
        <f>ROUND(((E8*R8*3+F8*S8*3+G8*T8*3)),2)</f>
        <v>11034.36</v>
      </c>
      <c r="N8" s="142">
        <f>ROUND(((H8*U8*3+I8*V8*3+J8*W8*3)),2)</f>
        <v>0</v>
      </c>
      <c r="O8" s="188">
        <f aca="true" t="shared" si="0" ref="O8:O71">M8+N8</f>
        <v>11034.36</v>
      </c>
      <c r="P8" s="239"/>
      <c r="Q8" s="239"/>
      <c r="R8" s="143">
        <f aca="true" t="shared" si="1" ref="R8:W23">R7</f>
        <v>2942.49</v>
      </c>
      <c r="S8" s="143">
        <f t="shared" si="1"/>
        <v>3678.12</v>
      </c>
      <c r="T8" s="143">
        <f t="shared" si="1"/>
        <v>4413.74</v>
      </c>
      <c r="U8" s="143">
        <f t="shared" si="1"/>
        <v>4413.735</v>
      </c>
      <c r="V8" s="143">
        <f t="shared" si="1"/>
        <v>5517.18</v>
      </c>
      <c r="W8" s="143">
        <f t="shared" si="1"/>
        <v>6620.61</v>
      </c>
    </row>
    <row r="9" spans="1:23" ht="30" customHeight="1">
      <c r="A9" s="15">
        <f aca="true" t="shared" si="2" ref="A9:A17">A8+1</f>
        <v>3</v>
      </c>
      <c r="B9" s="16">
        <v>3061</v>
      </c>
      <c r="C9" s="17" t="s">
        <v>59</v>
      </c>
      <c r="D9" s="18" t="s">
        <v>1</v>
      </c>
      <c r="E9" s="105">
        <v>1</v>
      </c>
      <c r="F9" s="105"/>
      <c r="G9" s="105">
        <v>2</v>
      </c>
      <c r="H9" s="105"/>
      <c r="I9" s="105"/>
      <c r="J9" s="106"/>
      <c r="K9" s="144">
        <v>1</v>
      </c>
      <c r="L9" s="145">
        <v>1.5</v>
      </c>
      <c r="M9" s="141">
        <f>ROUND(((E9*R9*3+F9*S9*3+G9*T9*3)),2)</f>
        <v>35309.91</v>
      </c>
      <c r="N9" s="142">
        <f>ROUND(((H9*U9*3+I9*V9*3+J9*W9*3)),2)</f>
        <v>0</v>
      </c>
      <c r="O9" s="188">
        <f t="shared" si="0"/>
        <v>35309.91</v>
      </c>
      <c r="P9" s="239"/>
      <c r="Q9" s="239"/>
      <c r="R9" s="143">
        <f t="shared" si="1"/>
        <v>2942.49</v>
      </c>
      <c r="S9" s="143">
        <f t="shared" si="1"/>
        <v>3678.12</v>
      </c>
      <c r="T9" s="143">
        <f t="shared" si="1"/>
        <v>4413.74</v>
      </c>
      <c r="U9" s="143">
        <f t="shared" si="1"/>
        <v>4413.735</v>
      </c>
      <c r="V9" s="143">
        <f t="shared" si="1"/>
        <v>5517.18</v>
      </c>
      <c r="W9" s="143">
        <f t="shared" si="1"/>
        <v>6620.61</v>
      </c>
    </row>
    <row r="10" spans="1:23" ht="30" customHeight="1">
      <c r="A10" s="15">
        <f t="shared" si="2"/>
        <v>4</v>
      </c>
      <c r="B10" s="16">
        <v>3062</v>
      </c>
      <c r="C10" s="17" t="s">
        <v>60</v>
      </c>
      <c r="D10" s="18" t="s">
        <v>223</v>
      </c>
      <c r="E10" s="105"/>
      <c r="F10" s="105"/>
      <c r="G10" s="105">
        <v>1</v>
      </c>
      <c r="H10" s="105"/>
      <c r="I10" s="105"/>
      <c r="J10" s="106"/>
      <c r="K10" s="144">
        <v>1</v>
      </c>
      <c r="L10" s="145">
        <v>1.5</v>
      </c>
      <c r="M10" s="141">
        <f>ROUND(((E10*R10*3+F10*S10*3+G10*T10*3)),2)</f>
        <v>13241.22</v>
      </c>
      <c r="N10" s="142">
        <f>ROUND(((H10*U10*3+I10*V10*3+J10*W10*3)),2)</f>
        <v>0</v>
      </c>
      <c r="O10" s="188">
        <f t="shared" si="0"/>
        <v>13241.22</v>
      </c>
      <c r="P10" s="239"/>
      <c r="Q10" s="239"/>
      <c r="R10" s="143">
        <f t="shared" si="1"/>
        <v>2942.49</v>
      </c>
      <c r="S10" s="143">
        <f t="shared" si="1"/>
        <v>3678.12</v>
      </c>
      <c r="T10" s="143">
        <f t="shared" si="1"/>
        <v>4413.74</v>
      </c>
      <c r="U10" s="143">
        <f t="shared" si="1"/>
        <v>4413.735</v>
      </c>
      <c r="V10" s="143">
        <f t="shared" si="1"/>
        <v>5517.18</v>
      </c>
      <c r="W10" s="143">
        <f t="shared" si="1"/>
        <v>6620.61</v>
      </c>
    </row>
    <row r="11" spans="1:23" ht="30" customHeight="1">
      <c r="A11" s="15">
        <f t="shared" si="2"/>
        <v>5</v>
      </c>
      <c r="B11" s="16">
        <v>3064</v>
      </c>
      <c r="C11" s="17" t="s">
        <v>61</v>
      </c>
      <c r="D11" s="18" t="s">
        <v>224</v>
      </c>
      <c r="E11" s="105"/>
      <c r="F11" s="105"/>
      <c r="G11" s="105">
        <v>1</v>
      </c>
      <c r="H11" s="105"/>
      <c r="I11" s="105"/>
      <c r="J11" s="106"/>
      <c r="K11" s="144">
        <v>1</v>
      </c>
      <c r="L11" s="145">
        <v>1.5</v>
      </c>
      <c r="M11" s="141">
        <f>ROUND(((E11*R11*3+F11*S11*3+G11*T11*3)),2)</f>
        <v>13241.22</v>
      </c>
      <c r="N11" s="142">
        <f>ROUND(((H11*U11*3+I11*V11*3+J11*W11*3)),2)</f>
        <v>0</v>
      </c>
      <c r="O11" s="188">
        <f t="shared" si="0"/>
        <v>13241.22</v>
      </c>
      <c r="P11" s="239"/>
      <c r="Q11" s="239"/>
      <c r="R11" s="143">
        <f t="shared" si="1"/>
        <v>2942.49</v>
      </c>
      <c r="S11" s="143">
        <f t="shared" si="1"/>
        <v>3678.12</v>
      </c>
      <c r="T11" s="143">
        <f t="shared" si="1"/>
        <v>4413.74</v>
      </c>
      <c r="U11" s="143">
        <f t="shared" si="1"/>
        <v>4413.735</v>
      </c>
      <c r="V11" s="143">
        <f t="shared" si="1"/>
        <v>5517.18</v>
      </c>
      <c r="W11" s="143">
        <f t="shared" si="1"/>
        <v>6620.61</v>
      </c>
    </row>
    <row r="12" spans="1:23" ht="30" customHeight="1">
      <c r="A12" s="15">
        <f t="shared" si="2"/>
        <v>6</v>
      </c>
      <c r="B12" s="16">
        <v>3065</v>
      </c>
      <c r="C12" s="17" t="s">
        <v>62</v>
      </c>
      <c r="D12" s="2" t="s">
        <v>340</v>
      </c>
      <c r="E12" s="105"/>
      <c r="F12" s="105"/>
      <c r="G12" s="105"/>
      <c r="H12" s="105">
        <v>1</v>
      </c>
      <c r="I12" s="105"/>
      <c r="J12" s="106"/>
      <c r="K12" s="144">
        <v>1</v>
      </c>
      <c r="L12" s="145">
        <v>1.5</v>
      </c>
      <c r="M12" s="141">
        <f>ROUND(((E12*R12*3+F12*S12*3+G12*T12*3)),2)</f>
        <v>0</v>
      </c>
      <c r="N12" s="142">
        <f>ROUND(((H12*U12*3+I12*V12*3+J12*W12*3)),2)</f>
        <v>13241.21</v>
      </c>
      <c r="O12" s="188">
        <f t="shared" si="0"/>
        <v>13241.21</v>
      </c>
      <c r="P12" s="239"/>
      <c r="Q12" s="239"/>
      <c r="R12" s="143">
        <f t="shared" si="1"/>
        <v>2942.49</v>
      </c>
      <c r="S12" s="143">
        <f t="shared" si="1"/>
        <v>3678.12</v>
      </c>
      <c r="T12" s="143">
        <f t="shared" si="1"/>
        <v>4413.74</v>
      </c>
      <c r="U12" s="143">
        <f t="shared" si="1"/>
        <v>4413.735</v>
      </c>
      <c r="V12" s="143">
        <f t="shared" si="1"/>
        <v>5517.18</v>
      </c>
      <c r="W12" s="143">
        <f t="shared" si="1"/>
        <v>6620.61</v>
      </c>
    </row>
    <row r="13" spans="1:23" ht="30" customHeight="1">
      <c r="A13" s="15">
        <f t="shared" si="2"/>
        <v>7</v>
      </c>
      <c r="B13" s="16">
        <v>3066</v>
      </c>
      <c r="C13" s="17" t="s">
        <v>63</v>
      </c>
      <c r="D13" s="18" t="s">
        <v>225</v>
      </c>
      <c r="E13" s="105"/>
      <c r="F13" s="105">
        <v>1</v>
      </c>
      <c r="G13" s="105"/>
      <c r="H13" s="105"/>
      <c r="I13" s="105"/>
      <c r="J13" s="106"/>
      <c r="K13" s="144">
        <v>1</v>
      </c>
      <c r="L13" s="145">
        <v>1.5</v>
      </c>
      <c r="M13" s="141">
        <f>ROUND(((E13*R13*3+F13*S13*3+G13*T13*3)),2)</f>
        <v>11034.36</v>
      </c>
      <c r="N13" s="142">
        <f>ROUND(((H13*U13*3+I13*V13*3+J13*W13*3)),2)</f>
        <v>0</v>
      </c>
      <c r="O13" s="188">
        <f t="shared" si="0"/>
        <v>11034.36</v>
      </c>
      <c r="P13" s="239"/>
      <c r="Q13" s="239"/>
      <c r="R13" s="143">
        <f t="shared" si="1"/>
        <v>2942.49</v>
      </c>
      <c r="S13" s="143">
        <f t="shared" si="1"/>
        <v>3678.12</v>
      </c>
      <c r="T13" s="143">
        <f t="shared" si="1"/>
        <v>4413.74</v>
      </c>
      <c r="U13" s="143">
        <f t="shared" si="1"/>
        <v>4413.735</v>
      </c>
      <c r="V13" s="143">
        <f t="shared" si="1"/>
        <v>5517.18</v>
      </c>
      <c r="W13" s="143">
        <f t="shared" si="1"/>
        <v>6620.61</v>
      </c>
    </row>
    <row r="14" spans="1:23" ht="30" customHeight="1">
      <c r="A14" s="15">
        <f t="shared" si="2"/>
        <v>8</v>
      </c>
      <c r="B14" s="16">
        <v>3067</v>
      </c>
      <c r="C14" s="17" t="s">
        <v>64</v>
      </c>
      <c r="D14" s="18" t="s">
        <v>270</v>
      </c>
      <c r="E14" s="105"/>
      <c r="F14" s="105"/>
      <c r="G14" s="105"/>
      <c r="H14" s="105">
        <v>1</v>
      </c>
      <c r="I14" s="105"/>
      <c r="J14" s="106">
        <v>1</v>
      </c>
      <c r="K14" s="144">
        <v>1</v>
      </c>
      <c r="L14" s="145">
        <v>1.5</v>
      </c>
      <c r="M14" s="141">
        <f>ROUND(((E14*R14*3+F14*S14*3+G14*T14*3)),2)</f>
        <v>0</v>
      </c>
      <c r="N14" s="142">
        <f>ROUND(((H14*U14*3+I14*V14*3+J14*W14*3)),2)</f>
        <v>33103.04</v>
      </c>
      <c r="O14" s="188">
        <f t="shared" si="0"/>
        <v>33103.04</v>
      </c>
      <c r="P14" s="239"/>
      <c r="Q14" s="239"/>
      <c r="R14" s="143">
        <f t="shared" si="1"/>
        <v>2942.49</v>
      </c>
      <c r="S14" s="143">
        <f t="shared" si="1"/>
        <v>3678.12</v>
      </c>
      <c r="T14" s="143">
        <f t="shared" si="1"/>
        <v>4413.74</v>
      </c>
      <c r="U14" s="143">
        <f t="shared" si="1"/>
        <v>4413.735</v>
      </c>
      <c r="V14" s="143">
        <f t="shared" si="1"/>
        <v>5517.18</v>
      </c>
      <c r="W14" s="143">
        <f t="shared" si="1"/>
        <v>6620.61</v>
      </c>
    </row>
    <row r="15" spans="1:23" ht="30" customHeight="1">
      <c r="A15" s="15">
        <f t="shared" si="2"/>
        <v>9</v>
      </c>
      <c r="B15" s="16">
        <v>3069</v>
      </c>
      <c r="C15" s="17" t="s">
        <v>65</v>
      </c>
      <c r="D15" s="18" t="s">
        <v>193</v>
      </c>
      <c r="E15" s="105">
        <v>1</v>
      </c>
      <c r="F15" s="105"/>
      <c r="G15" s="105"/>
      <c r="H15" s="105"/>
      <c r="I15" s="105"/>
      <c r="J15" s="106"/>
      <c r="K15" s="144">
        <v>1</v>
      </c>
      <c r="L15" s="145">
        <v>1.5</v>
      </c>
      <c r="M15" s="141">
        <f>ROUND(((E15*R15*3+F15*S15*3+G15*T15*3)),2)</f>
        <v>8827.47</v>
      </c>
      <c r="N15" s="142">
        <f>ROUND(((H15*U15*3+I15*V15*3+J15*W15*3)),2)</f>
        <v>0</v>
      </c>
      <c r="O15" s="188">
        <f t="shared" si="0"/>
        <v>8827.47</v>
      </c>
      <c r="P15" s="239"/>
      <c r="Q15" s="239"/>
      <c r="R15" s="143">
        <f t="shared" si="1"/>
        <v>2942.49</v>
      </c>
      <c r="S15" s="143">
        <f t="shared" si="1"/>
        <v>3678.12</v>
      </c>
      <c r="T15" s="143">
        <f t="shared" si="1"/>
        <v>4413.74</v>
      </c>
      <c r="U15" s="143">
        <f t="shared" si="1"/>
        <v>4413.735</v>
      </c>
      <c r="V15" s="143">
        <f t="shared" si="1"/>
        <v>5517.18</v>
      </c>
      <c r="W15" s="143">
        <f t="shared" si="1"/>
        <v>6620.61</v>
      </c>
    </row>
    <row r="16" spans="1:23" ht="30" customHeight="1">
      <c r="A16" s="15">
        <f t="shared" si="2"/>
        <v>10</v>
      </c>
      <c r="B16" s="16">
        <v>3070</v>
      </c>
      <c r="C16" s="17" t="s">
        <v>66</v>
      </c>
      <c r="D16" s="18" t="s">
        <v>271</v>
      </c>
      <c r="E16" s="105"/>
      <c r="F16" s="105"/>
      <c r="G16" s="105"/>
      <c r="H16" s="105">
        <v>4</v>
      </c>
      <c r="I16" s="105"/>
      <c r="J16" s="106"/>
      <c r="K16" s="144">
        <v>1</v>
      </c>
      <c r="L16" s="145">
        <v>1.5</v>
      </c>
      <c r="M16" s="141">
        <f>ROUND(((E16*R16*3+F16*S16*3+G16*T16*3)),2)</f>
        <v>0</v>
      </c>
      <c r="N16" s="142">
        <f>ROUND(((H16*U16*3+I16*V16*3+J16*W16*3)),2)</f>
        <v>52964.82</v>
      </c>
      <c r="O16" s="188">
        <f t="shared" si="0"/>
        <v>52964.82</v>
      </c>
      <c r="P16" s="239"/>
      <c r="Q16" s="239"/>
      <c r="R16" s="143">
        <f t="shared" si="1"/>
        <v>2942.49</v>
      </c>
      <c r="S16" s="143">
        <f t="shared" si="1"/>
        <v>3678.12</v>
      </c>
      <c r="T16" s="143">
        <f t="shared" si="1"/>
        <v>4413.74</v>
      </c>
      <c r="U16" s="143">
        <f t="shared" si="1"/>
        <v>4413.735</v>
      </c>
      <c r="V16" s="143">
        <f t="shared" si="1"/>
        <v>5517.18</v>
      </c>
      <c r="W16" s="143">
        <f t="shared" si="1"/>
        <v>6620.61</v>
      </c>
    </row>
    <row r="17" spans="1:23" ht="30" customHeight="1">
      <c r="A17" s="15">
        <f t="shared" si="2"/>
        <v>11</v>
      </c>
      <c r="B17" s="16">
        <v>3071</v>
      </c>
      <c r="C17" s="17" t="s">
        <v>67</v>
      </c>
      <c r="D17" s="18" t="s">
        <v>226</v>
      </c>
      <c r="E17" s="105">
        <v>1</v>
      </c>
      <c r="F17" s="105">
        <v>1</v>
      </c>
      <c r="G17" s="105"/>
      <c r="H17" s="105"/>
      <c r="I17" s="105"/>
      <c r="J17" s="106"/>
      <c r="K17" s="144">
        <v>1</v>
      </c>
      <c r="L17" s="145">
        <v>1.5</v>
      </c>
      <c r="M17" s="141">
        <f>ROUND(((E17*R17*3+F17*S17*3+G17*T17*3)),2)</f>
        <v>19861.83</v>
      </c>
      <c r="N17" s="142">
        <f>ROUND(((H17*U17*3+I17*V17*3+J17*W17*3)),2)</f>
        <v>0</v>
      </c>
      <c r="O17" s="188">
        <f t="shared" si="0"/>
        <v>19861.83</v>
      </c>
      <c r="P17" s="239"/>
      <c r="Q17" s="239"/>
      <c r="R17" s="143">
        <f t="shared" si="1"/>
        <v>2942.49</v>
      </c>
      <c r="S17" s="143">
        <f t="shared" si="1"/>
        <v>3678.12</v>
      </c>
      <c r="T17" s="143">
        <f t="shared" si="1"/>
        <v>4413.74</v>
      </c>
      <c r="U17" s="143">
        <f t="shared" si="1"/>
        <v>4413.735</v>
      </c>
      <c r="V17" s="143">
        <f t="shared" si="1"/>
        <v>5517.18</v>
      </c>
      <c r="W17" s="143">
        <f t="shared" si="1"/>
        <v>6620.61</v>
      </c>
    </row>
    <row r="18" spans="1:23" s="150" customFormat="1" ht="30" customHeight="1">
      <c r="A18" s="19"/>
      <c r="B18" s="20">
        <v>3072</v>
      </c>
      <c r="C18" s="20" t="s">
        <v>68</v>
      </c>
      <c r="D18" s="21" t="s">
        <v>402</v>
      </c>
      <c r="E18" s="107"/>
      <c r="F18" s="107"/>
      <c r="G18" s="107"/>
      <c r="H18" s="107"/>
      <c r="I18" s="107"/>
      <c r="J18" s="108"/>
      <c r="K18" s="146">
        <v>1</v>
      </c>
      <c r="L18" s="147">
        <v>1.5</v>
      </c>
      <c r="M18" s="148">
        <f>ROUND(((E18*R18*3+F18*S18*3+G18*T18*3)),2)</f>
        <v>0</v>
      </c>
      <c r="N18" s="149">
        <f>ROUND(((H18*U18*3+I18*V18*3+J18*W18*3)),2)</f>
        <v>0</v>
      </c>
      <c r="O18" s="189">
        <f t="shared" si="0"/>
        <v>0</v>
      </c>
      <c r="P18" s="240"/>
      <c r="Q18" s="240"/>
      <c r="R18" s="151">
        <f t="shared" si="1"/>
        <v>2942.49</v>
      </c>
      <c r="S18" s="151">
        <f t="shared" si="1"/>
        <v>3678.12</v>
      </c>
      <c r="T18" s="151">
        <f t="shared" si="1"/>
        <v>4413.74</v>
      </c>
      <c r="U18" s="151">
        <f t="shared" si="1"/>
        <v>4413.735</v>
      </c>
      <c r="V18" s="151">
        <f t="shared" si="1"/>
        <v>5517.18</v>
      </c>
      <c r="W18" s="151">
        <f t="shared" si="1"/>
        <v>6620.61</v>
      </c>
    </row>
    <row r="19" spans="1:23" s="150" customFormat="1" ht="30" customHeight="1">
      <c r="A19" s="19"/>
      <c r="B19" s="20">
        <v>3073</v>
      </c>
      <c r="C19" s="20" t="s">
        <v>69</v>
      </c>
      <c r="D19" s="21" t="s">
        <v>403</v>
      </c>
      <c r="E19" s="107"/>
      <c r="F19" s="107"/>
      <c r="G19" s="107"/>
      <c r="H19" s="107"/>
      <c r="I19" s="107"/>
      <c r="J19" s="108"/>
      <c r="K19" s="146">
        <v>1</v>
      </c>
      <c r="L19" s="147">
        <v>1.5</v>
      </c>
      <c r="M19" s="148">
        <f>ROUND(((E19*R19*3+F19*S19*3+G19*T19*3)),2)</f>
        <v>0</v>
      </c>
      <c r="N19" s="149">
        <f>ROUND(((H19*U19*3+I19*V19*3+J19*W19*3)),2)</f>
        <v>0</v>
      </c>
      <c r="O19" s="189">
        <f t="shared" si="0"/>
        <v>0</v>
      </c>
      <c r="P19" s="240"/>
      <c r="Q19" s="240"/>
      <c r="R19" s="151">
        <f t="shared" si="1"/>
        <v>2942.49</v>
      </c>
      <c r="S19" s="151">
        <f t="shared" si="1"/>
        <v>3678.12</v>
      </c>
      <c r="T19" s="151">
        <f t="shared" si="1"/>
        <v>4413.74</v>
      </c>
      <c r="U19" s="151">
        <f t="shared" si="1"/>
        <v>4413.735</v>
      </c>
      <c r="V19" s="151">
        <f t="shared" si="1"/>
        <v>5517.18</v>
      </c>
      <c r="W19" s="151">
        <f t="shared" si="1"/>
        <v>6620.61</v>
      </c>
    </row>
    <row r="20" spans="1:23" ht="27.75" customHeight="1">
      <c r="A20" s="15">
        <v>12</v>
      </c>
      <c r="B20" s="16">
        <v>3075</v>
      </c>
      <c r="C20" s="17" t="s">
        <v>70</v>
      </c>
      <c r="D20" s="18" t="s">
        <v>341</v>
      </c>
      <c r="E20" s="105">
        <v>2</v>
      </c>
      <c r="F20" s="105"/>
      <c r="G20" s="105">
        <v>2</v>
      </c>
      <c r="H20" s="105"/>
      <c r="I20" s="105"/>
      <c r="J20" s="106"/>
      <c r="K20" s="144">
        <v>1</v>
      </c>
      <c r="L20" s="145">
        <v>1.5</v>
      </c>
      <c r="M20" s="141">
        <f>ROUND(((E20*R20*3+F20*S20*3+G20*T20*3)),2)</f>
        <v>44137.38</v>
      </c>
      <c r="N20" s="142">
        <f>ROUND(((H20*U20*3+I20*V20*3+J20*W20*3)),2)</f>
        <v>0</v>
      </c>
      <c r="O20" s="188">
        <f t="shared" si="0"/>
        <v>44137.38</v>
      </c>
      <c r="P20" s="239"/>
      <c r="Q20" s="239"/>
      <c r="R20" s="143">
        <f t="shared" si="1"/>
        <v>2942.49</v>
      </c>
      <c r="S20" s="143">
        <f t="shared" si="1"/>
        <v>3678.12</v>
      </c>
      <c r="T20" s="143">
        <f t="shared" si="1"/>
        <v>4413.74</v>
      </c>
      <c r="U20" s="143">
        <f t="shared" si="1"/>
        <v>4413.735</v>
      </c>
      <c r="V20" s="143">
        <f t="shared" si="1"/>
        <v>5517.18</v>
      </c>
      <c r="W20" s="143">
        <f t="shared" si="1"/>
        <v>6620.61</v>
      </c>
    </row>
    <row r="21" spans="1:23" ht="30" customHeight="1">
      <c r="A21" s="15">
        <f aca="true" t="shared" si="3" ref="A21:A70">A20+1</f>
        <v>13</v>
      </c>
      <c r="B21" s="16">
        <v>3078</v>
      </c>
      <c r="C21" s="17" t="s">
        <v>71</v>
      </c>
      <c r="D21" s="18" t="s">
        <v>272</v>
      </c>
      <c r="E21" s="105">
        <v>3</v>
      </c>
      <c r="F21" s="105"/>
      <c r="G21" s="105"/>
      <c r="H21" s="105"/>
      <c r="I21" s="105"/>
      <c r="J21" s="106"/>
      <c r="K21" s="144">
        <v>1</v>
      </c>
      <c r="L21" s="145">
        <v>1.5</v>
      </c>
      <c r="M21" s="141">
        <f>ROUND(((E21*R21*3+F21*S21*3+G21*T21*3)),2)</f>
        <v>26482.41</v>
      </c>
      <c r="N21" s="142">
        <f>ROUND(((H21*U21*3+I21*V21*3+J21*W21*3)),2)</f>
        <v>0</v>
      </c>
      <c r="O21" s="188">
        <f t="shared" si="0"/>
        <v>26482.41</v>
      </c>
      <c r="P21" s="239"/>
      <c r="Q21" s="239"/>
      <c r="R21" s="143">
        <f t="shared" si="1"/>
        <v>2942.49</v>
      </c>
      <c r="S21" s="143">
        <f t="shared" si="1"/>
        <v>3678.12</v>
      </c>
      <c r="T21" s="143">
        <f t="shared" si="1"/>
        <v>4413.74</v>
      </c>
      <c r="U21" s="143">
        <f t="shared" si="1"/>
        <v>4413.735</v>
      </c>
      <c r="V21" s="143">
        <f t="shared" si="1"/>
        <v>5517.18</v>
      </c>
      <c r="W21" s="143">
        <f t="shared" si="1"/>
        <v>6620.61</v>
      </c>
    </row>
    <row r="22" spans="1:23" ht="30" customHeight="1">
      <c r="A22" s="15">
        <f t="shared" si="3"/>
        <v>14</v>
      </c>
      <c r="B22" s="16">
        <v>3079</v>
      </c>
      <c r="C22" s="17" t="s">
        <v>72</v>
      </c>
      <c r="D22" s="18" t="s">
        <v>199</v>
      </c>
      <c r="E22" s="105">
        <v>1</v>
      </c>
      <c r="F22" s="105"/>
      <c r="G22" s="105"/>
      <c r="H22" s="105"/>
      <c r="I22" s="105"/>
      <c r="J22" s="106"/>
      <c r="K22" s="144">
        <v>1</v>
      </c>
      <c r="L22" s="145">
        <v>1.5</v>
      </c>
      <c r="M22" s="141">
        <f>ROUND(((E22*R22*3+F22*S22*3+G22*T22*3)),2)</f>
        <v>8827.47</v>
      </c>
      <c r="N22" s="142">
        <f>ROUND(((H22*U22*3+I22*V22*3+J22*W22*3)),2)</f>
        <v>0</v>
      </c>
      <c r="O22" s="188">
        <f t="shared" si="0"/>
        <v>8827.47</v>
      </c>
      <c r="P22" s="239"/>
      <c r="Q22" s="239"/>
      <c r="R22" s="143">
        <f t="shared" si="1"/>
        <v>2942.49</v>
      </c>
      <c r="S22" s="143">
        <f t="shared" si="1"/>
        <v>3678.12</v>
      </c>
      <c r="T22" s="143">
        <f t="shared" si="1"/>
        <v>4413.74</v>
      </c>
      <c r="U22" s="143">
        <f t="shared" si="1"/>
        <v>4413.735</v>
      </c>
      <c r="V22" s="143">
        <f t="shared" si="1"/>
        <v>5517.18</v>
      </c>
      <c r="W22" s="143">
        <f t="shared" si="1"/>
        <v>6620.61</v>
      </c>
    </row>
    <row r="23" spans="1:23" ht="30" customHeight="1">
      <c r="A23" s="15">
        <f t="shared" si="3"/>
        <v>15</v>
      </c>
      <c r="B23" s="16">
        <v>3080</v>
      </c>
      <c r="C23" s="17" t="s">
        <v>73</v>
      </c>
      <c r="D23" s="18" t="s">
        <v>207</v>
      </c>
      <c r="E23" s="105">
        <v>11</v>
      </c>
      <c r="F23" s="105"/>
      <c r="G23" s="105"/>
      <c r="H23" s="105"/>
      <c r="I23" s="105"/>
      <c r="J23" s="106"/>
      <c r="K23" s="144">
        <v>1</v>
      </c>
      <c r="L23" s="145">
        <v>1.5</v>
      </c>
      <c r="M23" s="141">
        <f>ROUND(((E23*R23*3+F23*S23*3+G23*T23*3)),2)</f>
        <v>97102.17</v>
      </c>
      <c r="N23" s="142">
        <f>ROUND(((H23*U23*3+I23*V23*3+J23*W23*3)),2)</f>
        <v>0</v>
      </c>
      <c r="O23" s="188">
        <f t="shared" si="0"/>
        <v>97102.17</v>
      </c>
      <c r="P23" s="239"/>
      <c r="Q23" s="239"/>
      <c r="R23" s="143">
        <f t="shared" si="1"/>
        <v>2942.49</v>
      </c>
      <c r="S23" s="143">
        <f t="shared" si="1"/>
        <v>3678.12</v>
      </c>
      <c r="T23" s="143">
        <f t="shared" si="1"/>
        <v>4413.74</v>
      </c>
      <c r="U23" s="143">
        <f t="shared" si="1"/>
        <v>4413.735</v>
      </c>
      <c r="V23" s="143">
        <f t="shared" si="1"/>
        <v>5517.18</v>
      </c>
      <c r="W23" s="143">
        <f t="shared" si="1"/>
        <v>6620.61</v>
      </c>
    </row>
    <row r="24" spans="1:23" ht="30" customHeight="1">
      <c r="A24" s="15">
        <f t="shared" si="3"/>
        <v>16</v>
      </c>
      <c r="B24" s="16">
        <v>3081</v>
      </c>
      <c r="C24" s="17" t="s">
        <v>74</v>
      </c>
      <c r="D24" s="18" t="s">
        <v>218</v>
      </c>
      <c r="E24" s="105">
        <v>1</v>
      </c>
      <c r="F24" s="105"/>
      <c r="G24" s="105"/>
      <c r="H24" s="105"/>
      <c r="I24" s="105"/>
      <c r="J24" s="106"/>
      <c r="K24" s="144">
        <v>1</v>
      </c>
      <c r="L24" s="145">
        <v>1.5</v>
      </c>
      <c r="M24" s="141">
        <f>ROUND(((E24*R24*3+F24*S24*3+G24*T24*3)),2)</f>
        <v>8827.47</v>
      </c>
      <c r="N24" s="142">
        <f>ROUND(((H24*U24*3+I24*V24*3+J24*W24*3)),2)</f>
        <v>0</v>
      </c>
      <c r="O24" s="188">
        <f t="shared" si="0"/>
        <v>8827.47</v>
      </c>
      <c r="P24" s="239"/>
      <c r="Q24" s="239"/>
      <c r="R24" s="143">
        <f aca="true" t="shared" si="4" ref="R24:W39">R23</f>
        <v>2942.49</v>
      </c>
      <c r="S24" s="143">
        <f t="shared" si="4"/>
        <v>3678.12</v>
      </c>
      <c r="T24" s="143">
        <f t="shared" si="4"/>
        <v>4413.74</v>
      </c>
      <c r="U24" s="143">
        <f t="shared" si="4"/>
        <v>4413.735</v>
      </c>
      <c r="V24" s="143">
        <f t="shared" si="4"/>
        <v>5517.18</v>
      </c>
      <c r="W24" s="143">
        <f t="shared" si="4"/>
        <v>6620.61</v>
      </c>
    </row>
    <row r="25" spans="1:23" ht="30" customHeight="1">
      <c r="A25" s="15">
        <f t="shared" si="3"/>
        <v>17</v>
      </c>
      <c r="B25" s="16">
        <v>3083</v>
      </c>
      <c r="C25" s="17" t="s">
        <v>75</v>
      </c>
      <c r="D25" s="18" t="s">
        <v>8</v>
      </c>
      <c r="E25" s="105"/>
      <c r="F25" s="105"/>
      <c r="G25" s="105"/>
      <c r="H25" s="105"/>
      <c r="I25" s="105"/>
      <c r="J25" s="106">
        <v>1</v>
      </c>
      <c r="K25" s="144">
        <v>1</v>
      </c>
      <c r="L25" s="145">
        <v>1.5</v>
      </c>
      <c r="M25" s="141">
        <f>ROUND(((E25*R25*3+F25*S25*3+G25*T25*3)),2)</f>
        <v>0</v>
      </c>
      <c r="N25" s="142">
        <f>ROUND(((H25*U25*3+I25*V25*3+J25*W25*3)),2)</f>
        <v>19861.83</v>
      </c>
      <c r="O25" s="188">
        <f t="shared" si="0"/>
        <v>19861.83</v>
      </c>
      <c r="P25" s="239"/>
      <c r="Q25" s="239"/>
      <c r="R25" s="143">
        <f t="shared" si="4"/>
        <v>2942.49</v>
      </c>
      <c r="S25" s="143">
        <f t="shared" si="4"/>
        <v>3678.12</v>
      </c>
      <c r="T25" s="143">
        <f t="shared" si="4"/>
        <v>4413.74</v>
      </c>
      <c r="U25" s="143">
        <f t="shared" si="4"/>
        <v>4413.735</v>
      </c>
      <c r="V25" s="143">
        <f t="shared" si="4"/>
        <v>5517.18</v>
      </c>
      <c r="W25" s="143">
        <f t="shared" si="4"/>
        <v>6620.61</v>
      </c>
    </row>
    <row r="26" spans="1:23" ht="30" customHeight="1">
      <c r="A26" s="15">
        <f t="shared" si="3"/>
        <v>18</v>
      </c>
      <c r="B26" s="16">
        <v>3086</v>
      </c>
      <c r="C26" s="17" t="s">
        <v>76</v>
      </c>
      <c r="D26" s="18" t="s">
        <v>3</v>
      </c>
      <c r="E26" s="105">
        <v>1</v>
      </c>
      <c r="F26" s="105">
        <v>1</v>
      </c>
      <c r="G26" s="105"/>
      <c r="H26" s="105"/>
      <c r="I26" s="105"/>
      <c r="J26" s="106"/>
      <c r="K26" s="144">
        <v>1</v>
      </c>
      <c r="L26" s="145">
        <v>1.5</v>
      </c>
      <c r="M26" s="141">
        <f>ROUND(((E26*R26*3+F26*S26*3+G26*T26*3)),2)</f>
        <v>19861.83</v>
      </c>
      <c r="N26" s="142">
        <f>ROUND(((H26*U26*3+I26*V26*3+J26*W26*3)),2)</f>
        <v>0</v>
      </c>
      <c r="O26" s="188">
        <f t="shared" si="0"/>
        <v>19861.83</v>
      </c>
      <c r="P26" s="239"/>
      <c r="Q26" s="239"/>
      <c r="R26" s="143">
        <f t="shared" si="4"/>
        <v>2942.49</v>
      </c>
      <c r="S26" s="143">
        <f t="shared" si="4"/>
        <v>3678.12</v>
      </c>
      <c r="T26" s="143">
        <f t="shared" si="4"/>
        <v>4413.74</v>
      </c>
      <c r="U26" s="143">
        <f t="shared" si="4"/>
        <v>4413.735</v>
      </c>
      <c r="V26" s="143">
        <f t="shared" si="4"/>
        <v>5517.18</v>
      </c>
      <c r="W26" s="143">
        <f t="shared" si="4"/>
        <v>6620.61</v>
      </c>
    </row>
    <row r="27" spans="1:23" ht="30" customHeight="1">
      <c r="A27" s="15">
        <f t="shared" si="3"/>
        <v>19</v>
      </c>
      <c r="B27" s="16">
        <v>3087</v>
      </c>
      <c r="C27" s="17" t="s">
        <v>77</v>
      </c>
      <c r="D27" s="18" t="s">
        <v>273</v>
      </c>
      <c r="E27" s="105"/>
      <c r="F27" s="105"/>
      <c r="G27" s="105">
        <v>1</v>
      </c>
      <c r="H27" s="105"/>
      <c r="I27" s="105"/>
      <c r="J27" s="106"/>
      <c r="K27" s="144">
        <v>1</v>
      </c>
      <c r="L27" s="145">
        <v>1.5</v>
      </c>
      <c r="M27" s="141">
        <f>ROUND(((E27*R27*3+F27*S27*3+G27*T27*3)),2)</f>
        <v>13241.22</v>
      </c>
      <c r="N27" s="142">
        <f>ROUND(((H27*U27*3+I27*V27*3+J27*W27*3)),2)</f>
        <v>0</v>
      </c>
      <c r="O27" s="188">
        <f t="shared" si="0"/>
        <v>13241.22</v>
      </c>
      <c r="P27" s="239"/>
      <c r="Q27" s="239"/>
      <c r="R27" s="143">
        <f t="shared" si="4"/>
        <v>2942.49</v>
      </c>
      <c r="S27" s="143">
        <f t="shared" si="4"/>
        <v>3678.12</v>
      </c>
      <c r="T27" s="143">
        <f t="shared" si="4"/>
        <v>4413.74</v>
      </c>
      <c r="U27" s="143">
        <f t="shared" si="4"/>
        <v>4413.735</v>
      </c>
      <c r="V27" s="143">
        <f t="shared" si="4"/>
        <v>5517.18</v>
      </c>
      <c r="W27" s="143">
        <f t="shared" si="4"/>
        <v>6620.61</v>
      </c>
    </row>
    <row r="28" spans="1:23" ht="30" customHeight="1">
      <c r="A28" s="15">
        <f t="shared" si="3"/>
        <v>20</v>
      </c>
      <c r="B28" s="16">
        <v>3088</v>
      </c>
      <c r="C28" s="17" t="s">
        <v>78</v>
      </c>
      <c r="D28" s="18" t="s">
        <v>274</v>
      </c>
      <c r="E28" s="105">
        <v>3</v>
      </c>
      <c r="F28" s="105"/>
      <c r="G28" s="105"/>
      <c r="H28" s="105">
        <v>4</v>
      </c>
      <c r="I28" s="105"/>
      <c r="J28" s="106"/>
      <c r="K28" s="144">
        <v>1</v>
      </c>
      <c r="L28" s="145">
        <v>1.5</v>
      </c>
      <c r="M28" s="141">
        <f>ROUND(((E28*R28*3+F28*S28*3+G28*T28*3)),2)</f>
        <v>26482.41</v>
      </c>
      <c r="N28" s="142">
        <f>ROUND(((H28*U28*3+I28*V28*3+J28*W28*3)),2)</f>
        <v>52964.82</v>
      </c>
      <c r="O28" s="188">
        <f t="shared" si="0"/>
        <v>79447.23</v>
      </c>
      <c r="P28" s="239"/>
      <c r="Q28" s="239"/>
      <c r="R28" s="143">
        <f t="shared" si="4"/>
        <v>2942.49</v>
      </c>
      <c r="S28" s="143">
        <f t="shared" si="4"/>
        <v>3678.12</v>
      </c>
      <c r="T28" s="143">
        <f t="shared" si="4"/>
        <v>4413.74</v>
      </c>
      <c r="U28" s="143">
        <f t="shared" si="4"/>
        <v>4413.735</v>
      </c>
      <c r="V28" s="143">
        <f t="shared" si="4"/>
        <v>5517.18</v>
      </c>
      <c r="W28" s="143">
        <f t="shared" si="4"/>
        <v>6620.61</v>
      </c>
    </row>
    <row r="29" spans="1:23" ht="30" customHeight="1">
      <c r="A29" s="11">
        <f t="shared" si="3"/>
        <v>21</v>
      </c>
      <c r="B29" s="13">
        <v>3090</v>
      </c>
      <c r="C29" s="13" t="s">
        <v>79</v>
      </c>
      <c r="D29" s="14" t="s">
        <v>217</v>
      </c>
      <c r="E29" s="105">
        <v>1</v>
      </c>
      <c r="F29" s="105">
        <v>1</v>
      </c>
      <c r="G29" s="105"/>
      <c r="H29" s="105"/>
      <c r="I29" s="105"/>
      <c r="J29" s="106"/>
      <c r="K29" s="144">
        <v>1</v>
      </c>
      <c r="L29" s="152">
        <v>1.5</v>
      </c>
      <c r="M29" s="5">
        <f>ROUND(((E29*R29*3+F29*S29*3+G29*T29*3)),2)</f>
        <v>19861.83</v>
      </c>
      <c r="N29" s="153">
        <f>ROUND(((H29*U29*3+I29*V29*3+J29*W29*3)),2)</f>
        <v>0</v>
      </c>
      <c r="O29" s="192">
        <f t="shared" si="0"/>
        <v>19861.83</v>
      </c>
      <c r="P29" s="241"/>
      <c r="Q29" s="241"/>
      <c r="R29" s="143">
        <f t="shared" si="4"/>
        <v>2942.49</v>
      </c>
      <c r="S29" s="143">
        <f t="shared" si="4"/>
        <v>3678.12</v>
      </c>
      <c r="T29" s="143">
        <f t="shared" si="4"/>
        <v>4413.74</v>
      </c>
      <c r="U29" s="143">
        <f t="shared" si="4"/>
        <v>4413.735</v>
      </c>
      <c r="V29" s="143">
        <f t="shared" si="4"/>
        <v>5517.18</v>
      </c>
      <c r="W29" s="143">
        <f t="shared" si="4"/>
        <v>6620.61</v>
      </c>
    </row>
    <row r="30" spans="1:23" ht="30" customHeight="1">
      <c r="A30" s="15">
        <f t="shared" si="3"/>
        <v>22</v>
      </c>
      <c r="B30" s="16">
        <v>3093</v>
      </c>
      <c r="C30" s="17" t="s">
        <v>80</v>
      </c>
      <c r="D30" s="18" t="s">
        <v>216</v>
      </c>
      <c r="E30" s="105"/>
      <c r="F30" s="105"/>
      <c r="G30" s="105"/>
      <c r="H30" s="105">
        <v>1</v>
      </c>
      <c r="I30" s="105"/>
      <c r="J30" s="106"/>
      <c r="K30" s="144">
        <v>1</v>
      </c>
      <c r="L30" s="145">
        <v>1.5</v>
      </c>
      <c r="M30" s="141">
        <f>ROUND(((E30*R30*3+F30*S30*3+G30*T30*3)),2)</f>
        <v>0</v>
      </c>
      <c r="N30" s="142">
        <f>ROUND(((H30*U30*3+I30*V30*3+J30*W30*3)),2)</f>
        <v>13241.21</v>
      </c>
      <c r="O30" s="188">
        <f t="shared" si="0"/>
        <v>13241.21</v>
      </c>
      <c r="P30" s="239"/>
      <c r="Q30" s="239"/>
      <c r="R30" s="143">
        <f t="shared" si="4"/>
        <v>2942.49</v>
      </c>
      <c r="S30" s="143">
        <f t="shared" si="4"/>
        <v>3678.12</v>
      </c>
      <c r="T30" s="143">
        <f t="shared" si="4"/>
        <v>4413.74</v>
      </c>
      <c r="U30" s="143">
        <f t="shared" si="4"/>
        <v>4413.735</v>
      </c>
      <c r="V30" s="143">
        <f t="shared" si="4"/>
        <v>5517.18</v>
      </c>
      <c r="W30" s="143">
        <f t="shared" si="4"/>
        <v>6620.61</v>
      </c>
    </row>
    <row r="31" spans="1:23" ht="30" customHeight="1">
      <c r="A31" s="15">
        <f t="shared" si="3"/>
        <v>23</v>
      </c>
      <c r="B31" s="16">
        <v>3094</v>
      </c>
      <c r="C31" s="17" t="s">
        <v>81</v>
      </c>
      <c r="D31" s="18" t="s">
        <v>219</v>
      </c>
      <c r="E31" s="105"/>
      <c r="F31" s="105"/>
      <c r="G31" s="105"/>
      <c r="H31" s="105">
        <v>1</v>
      </c>
      <c r="I31" s="105"/>
      <c r="J31" s="106"/>
      <c r="K31" s="144">
        <v>1</v>
      </c>
      <c r="L31" s="145">
        <v>1.5</v>
      </c>
      <c r="M31" s="141">
        <f>ROUND(((E31*R31*3+F31*S31*3+G31*T31*3)),2)</f>
        <v>0</v>
      </c>
      <c r="N31" s="142">
        <f>ROUND(((H31*U31*3+I31*V31*3+J31*W31*3)),2)</f>
        <v>13241.21</v>
      </c>
      <c r="O31" s="188">
        <f t="shared" si="0"/>
        <v>13241.21</v>
      </c>
      <c r="P31" s="239"/>
      <c r="Q31" s="239"/>
      <c r="R31" s="143">
        <f t="shared" si="4"/>
        <v>2942.49</v>
      </c>
      <c r="S31" s="143">
        <f t="shared" si="4"/>
        <v>3678.12</v>
      </c>
      <c r="T31" s="143">
        <f t="shared" si="4"/>
        <v>4413.74</v>
      </c>
      <c r="U31" s="143">
        <f t="shared" si="4"/>
        <v>4413.735</v>
      </c>
      <c r="V31" s="143">
        <f t="shared" si="4"/>
        <v>5517.18</v>
      </c>
      <c r="W31" s="143">
        <f t="shared" si="4"/>
        <v>6620.61</v>
      </c>
    </row>
    <row r="32" spans="1:23" s="154" customFormat="1" ht="30" customHeight="1">
      <c r="A32" s="22"/>
      <c r="B32" s="20">
        <v>3096</v>
      </c>
      <c r="C32" s="20" t="s">
        <v>82</v>
      </c>
      <c r="D32" s="21" t="s">
        <v>398</v>
      </c>
      <c r="E32" s="107"/>
      <c r="F32" s="107"/>
      <c r="G32" s="107"/>
      <c r="H32" s="107"/>
      <c r="I32" s="107"/>
      <c r="J32" s="108"/>
      <c r="K32" s="146">
        <v>1</v>
      </c>
      <c r="L32" s="147">
        <v>1.5</v>
      </c>
      <c r="M32" s="148">
        <f>ROUND(((E32*R32*3+F32*S32*3+G32*T32*3)),2)</f>
        <v>0</v>
      </c>
      <c r="N32" s="149">
        <f>ROUND(((H32*U32*3+I32*V32*3+J32*W32*3)),2)</f>
        <v>0</v>
      </c>
      <c r="O32" s="189">
        <f t="shared" si="0"/>
        <v>0</v>
      </c>
      <c r="P32" s="240"/>
      <c r="Q32" s="240"/>
      <c r="R32" s="155">
        <f t="shared" si="4"/>
        <v>2942.49</v>
      </c>
      <c r="S32" s="155">
        <f t="shared" si="4"/>
        <v>3678.12</v>
      </c>
      <c r="T32" s="155">
        <f t="shared" si="4"/>
        <v>4413.74</v>
      </c>
      <c r="U32" s="155">
        <f t="shared" si="4"/>
        <v>4413.735</v>
      </c>
      <c r="V32" s="155">
        <f t="shared" si="4"/>
        <v>5517.18</v>
      </c>
      <c r="W32" s="155">
        <f t="shared" si="4"/>
        <v>6620.61</v>
      </c>
    </row>
    <row r="33" spans="1:23" s="150" customFormat="1" ht="30" customHeight="1">
      <c r="A33" s="22"/>
      <c r="B33" s="20">
        <v>3101</v>
      </c>
      <c r="C33" s="20" t="s">
        <v>83</v>
      </c>
      <c r="D33" s="21" t="s">
        <v>399</v>
      </c>
      <c r="E33" s="107"/>
      <c r="F33" s="107"/>
      <c r="G33" s="107"/>
      <c r="H33" s="107"/>
      <c r="I33" s="107"/>
      <c r="J33" s="108"/>
      <c r="K33" s="156">
        <v>1</v>
      </c>
      <c r="L33" s="157">
        <v>1.5</v>
      </c>
      <c r="M33" s="158">
        <f>ROUND(((E33*R33*3+F33*S33*3+G33*T33*3)),2)</f>
        <v>0</v>
      </c>
      <c r="N33" s="159">
        <f>ROUND(((H33*U33*3+I33*V33*3+J33*W33*3)),2)</f>
        <v>0</v>
      </c>
      <c r="O33" s="190">
        <f t="shared" si="0"/>
        <v>0</v>
      </c>
      <c r="P33" s="242"/>
      <c r="Q33" s="242"/>
      <c r="R33" s="151">
        <f t="shared" si="4"/>
        <v>2942.49</v>
      </c>
      <c r="S33" s="151">
        <f t="shared" si="4"/>
        <v>3678.12</v>
      </c>
      <c r="T33" s="151">
        <f t="shared" si="4"/>
        <v>4413.74</v>
      </c>
      <c r="U33" s="151">
        <f t="shared" si="4"/>
        <v>4413.735</v>
      </c>
      <c r="V33" s="151">
        <f t="shared" si="4"/>
        <v>5517.18</v>
      </c>
      <c r="W33" s="151">
        <f t="shared" si="4"/>
        <v>6620.61</v>
      </c>
    </row>
    <row r="34" spans="1:23" ht="30" customHeight="1">
      <c r="A34" s="15">
        <v>24</v>
      </c>
      <c r="B34" s="16">
        <v>3103</v>
      </c>
      <c r="C34" s="17" t="s">
        <v>84</v>
      </c>
      <c r="D34" s="18" t="s">
        <v>9</v>
      </c>
      <c r="E34" s="105"/>
      <c r="F34" s="105"/>
      <c r="G34" s="105"/>
      <c r="H34" s="109">
        <v>1</v>
      </c>
      <c r="I34" s="105"/>
      <c r="J34" s="106"/>
      <c r="K34" s="144">
        <v>1</v>
      </c>
      <c r="L34" s="145">
        <v>1.5</v>
      </c>
      <c r="M34" s="141">
        <f>ROUND(((E34*R34*3+F34*S34*3+G34*T34*3)),2)</f>
        <v>0</v>
      </c>
      <c r="N34" s="142">
        <f>ROUND(((H34*U34*3+I34*V34*3+J34*W34*3)),2)</f>
        <v>13241.21</v>
      </c>
      <c r="O34" s="188">
        <f t="shared" si="0"/>
        <v>13241.21</v>
      </c>
      <c r="P34" s="239"/>
      <c r="Q34" s="239"/>
      <c r="R34" s="143">
        <f t="shared" si="4"/>
        <v>2942.49</v>
      </c>
      <c r="S34" s="143">
        <f t="shared" si="4"/>
        <v>3678.12</v>
      </c>
      <c r="T34" s="143">
        <f t="shared" si="4"/>
        <v>4413.74</v>
      </c>
      <c r="U34" s="143">
        <f t="shared" si="4"/>
        <v>4413.735</v>
      </c>
      <c r="V34" s="143">
        <f t="shared" si="4"/>
        <v>5517.18</v>
      </c>
      <c r="W34" s="143">
        <f t="shared" si="4"/>
        <v>6620.61</v>
      </c>
    </row>
    <row r="35" spans="1:23" ht="30" customHeight="1">
      <c r="A35" s="15">
        <f t="shared" si="3"/>
        <v>25</v>
      </c>
      <c r="B35" s="16">
        <v>3105</v>
      </c>
      <c r="C35" s="17" t="s">
        <v>85</v>
      </c>
      <c r="D35" s="18" t="s">
        <v>10</v>
      </c>
      <c r="E35" s="105"/>
      <c r="F35" s="105"/>
      <c r="G35" s="105">
        <v>1</v>
      </c>
      <c r="H35" s="105"/>
      <c r="I35" s="105"/>
      <c r="J35" s="106"/>
      <c r="K35" s="144">
        <v>1</v>
      </c>
      <c r="L35" s="145">
        <v>1.5</v>
      </c>
      <c r="M35" s="141">
        <f>ROUND(((E35*R35*3+F35*S35*3+G35*T35*3)),2)</f>
        <v>13241.22</v>
      </c>
      <c r="N35" s="142">
        <f>ROUND(((H35*U35*3+I35*V35*3+J35*W35*3)),2)</f>
        <v>0</v>
      </c>
      <c r="O35" s="188">
        <f t="shared" si="0"/>
        <v>13241.22</v>
      </c>
      <c r="P35" s="239"/>
      <c r="Q35" s="239"/>
      <c r="R35" s="143">
        <f t="shared" si="4"/>
        <v>2942.49</v>
      </c>
      <c r="S35" s="143">
        <f t="shared" si="4"/>
        <v>3678.12</v>
      </c>
      <c r="T35" s="143">
        <f t="shared" si="4"/>
        <v>4413.74</v>
      </c>
      <c r="U35" s="143">
        <f t="shared" si="4"/>
        <v>4413.735</v>
      </c>
      <c r="V35" s="143">
        <f t="shared" si="4"/>
        <v>5517.18</v>
      </c>
      <c r="W35" s="143">
        <f t="shared" si="4"/>
        <v>6620.61</v>
      </c>
    </row>
    <row r="36" spans="1:23" ht="30" customHeight="1">
      <c r="A36" s="15">
        <f t="shared" si="3"/>
        <v>26</v>
      </c>
      <c r="B36" s="16">
        <v>3108</v>
      </c>
      <c r="C36" s="17" t="s">
        <v>86</v>
      </c>
      <c r="D36" s="18" t="s">
        <v>11</v>
      </c>
      <c r="E36" s="105"/>
      <c r="F36" s="105"/>
      <c r="G36" s="105">
        <v>1</v>
      </c>
      <c r="H36" s="105"/>
      <c r="I36" s="105"/>
      <c r="J36" s="106"/>
      <c r="K36" s="144">
        <v>1</v>
      </c>
      <c r="L36" s="145">
        <v>1.5</v>
      </c>
      <c r="M36" s="141">
        <f>ROUND(((E36*R36*3+F36*S36*3+G36*T36*3)),2)</f>
        <v>13241.22</v>
      </c>
      <c r="N36" s="142">
        <f>ROUND(((H36*U36*3+I36*V36*3+J36*W36*3)),2)</f>
        <v>0</v>
      </c>
      <c r="O36" s="188">
        <f t="shared" si="0"/>
        <v>13241.22</v>
      </c>
      <c r="P36" s="239"/>
      <c r="Q36" s="239"/>
      <c r="R36" s="143">
        <f t="shared" si="4"/>
        <v>2942.49</v>
      </c>
      <c r="S36" s="143">
        <f t="shared" si="4"/>
        <v>3678.12</v>
      </c>
      <c r="T36" s="143">
        <f t="shared" si="4"/>
        <v>4413.74</v>
      </c>
      <c r="U36" s="143">
        <f t="shared" si="4"/>
        <v>4413.735</v>
      </c>
      <c r="V36" s="143">
        <f t="shared" si="4"/>
        <v>5517.18</v>
      </c>
      <c r="W36" s="143">
        <f t="shared" si="4"/>
        <v>6620.61</v>
      </c>
    </row>
    <row r="37" spans="1:23" ht="30" customHeight="1">
      <c r="A37" s="15">
        <f t="shared" si="3"/>
        <v>27</v>
      </c>
      <c r="B37" s="16">
        <v>3114</v>
      </c>
      <c r="C37" s="17" t="s">
        <v>87</v>
      </c>
      <c r="D37" s="18" t="s">
        <v>54</v>
      </c>
      <c r="E37" s="105">
        <v>1</v>
      </c>
      <c r="F37" s="105"/>
      <c r="G37" s="105"/>
      <c r="H37" s="105"/>
      <c r="I37" s="105"/>
      <c r="J37" s="106"/>
      <c r="K37" s="144">
        <v>1</v>
      </c>
      <c r="L37" s="145">
        <v>1.5</v>
      </c>
      <c r="M37" s="141">
        <f>ROUND(((E37*R37*3+F37*S37*3+G37*T37*3)),2)</f>
        <v>8827.47</v>
      </c>
      <c r="N37" s="142">
        <f>ROUND(((H37*U37*3+I37*V37*3+J37*W37*3)),2)</f>
        <v>0</v>
      </c>
      <c r="O37" s="188">
        <f t="shared" si="0"/>
        <v>8827.47</v>
      </c>
      <c r="P37" s="239"/>
      <c r="Q37" s="239"/>
      <c r="R37" s="143">
        <f t="shared" si="4"/>
        <v>2942.49</v>
      </c>
      <c r="S37" s="143">
        <f t="shared" si="4"/>
        <v>3678.12</v>
      </c>
      <c r="T37" s="143">
        <f t="shared" si="4"/>
        <v>4413.74</v>
      </c>
      <c r="U37" s="143">
        <f t="shared" si="4"/>
        <v>4413.735</v>
      </c>
      <c r="V37" s="143">
        <f t="shared" si="4"/>
        <v>5517.18</v>
      </c>
      <c r="W37" s="143">
        <f t="shared" si="4"/>
        <v>6620.61</v>
      </c>
    </row>
    <row r="38" spans="1:23" ht="30" customHeight="1">
      <c r="A38" s="15">
        <f t="shared" si="3"/>
        <v>28</v>
      </c>
      <c r="B38" s="16">
        <v>3115</v>
      </c>
      <c r="C38" s="17" t="s">
        <v>88</v>
      </c>
      <c r="D38" s="18" t="s">
        <v>227</v>
      </c>
      <c r="E38" s="105">
        <v>1</v>
      </c>
      <c r="F38" s="105"/>
      <c r="G38" s="105"/>
      <c r="H38" s="105"/>
      <c r="I38" s="105"/>
      <c r="J38" s="106"/>
      <c r="K38" s="144">
        <v>1</v>
      </c>
      <c r="L38" s="145">
        <v>1.5</v>
      </c>
      <c r="M38" s="141">
        <f>ROUND(((E38*R38*3+F38*S38*3+G38*T38*3)),2)</f>
        <v>8827.47</v>
      </c>
      <c r="N38" s="142">
        <f>ROUND(((H38*U38*3+I38*V38*3+J38*W38*3)),2)</f>
        <v>0</v>
      </c>
      <c r="O38" s="188">
        <f t="shared" si="0"/>
        <v>8827.47</v>
      </c>
      <c r="P38" s="239"/>
      <c r="Q38" s="239"/>
      <c r="R38" s="143">
        <f t="shared" si="4"/>
        <v>2942.49</v>
      </c>
      <c r="S38" s="143">
        <f t="shared" si="4"/>
        <v>3678.12</v>
      </c>
      <c r="T38" s="143">
        <f t="shared" si="4"/>
        <v>4413.74</v>
      </c>
      <c r="U38" s="143">
        <f t="shared" si="4"/>
        <v>4413.735</v>
      </c>
      <c r="V38" s="143">
        <f t="shared" si="4"/>
        <v>5517.18</v>
      </c>
      <c r="W38" s="143">
        <f t="shared" si="4"/>
        <v>6620.61</v>
      </c>
    </row>
    <row r="39" spans="1:23" ht="30" customHeight="1">
      <c r="A39" s="15">
        <f t="shared" si="3"/>
        <v>29</v>
      </c>
      <c r="B39" s="16">
        <v>3116</v>
      </c>
      <c r="C39" s="17" t="s">
        <v>89</v>
      </c>
      <c r="D39" s="18" t="s">
        <v>12</v>
      </c>
      <c r="E39" s="105"/>
      <c r="F39" s="105"/>
      <c r="G39" s="105">
        <v>1</v>
      </c>
      <c r="H39" s="105"/>
      <c r="I39" s="105"/>
      <c r="J39" s="106"/>
      <c r="K39" s="144">
        <v>1</v>
      </c>
      <c r="L39" s="145">
        <v>1.5</v>
      </c>
      <c r="M39" s="141">
        <f>ROUND(((E39*R39*3+F39*S39*3+G39*T39*3)),2)</f>
        <v>13241.22</v>
      </c>
      <c r="N39" s="142">
        <f>ROUND(((H39*U39*3+I39*V39*3+J39*W39*3)),2)</f>
        <v>0</v>
      </c>
      <c r="O39" s="188">
        <f t="shared" si="0"/>
        <v>13241.22</v>
      </c>
      <c r="P39" s="239"/>
      <c r="Q39" s="239"/>
      <c r="R39" s="143">
        <f t="shared" si="4"/>
        <v>2942.49</v>
      </c>
      <c r="S39" s="143">
        <f t="shared" si="4"/>
        <v>3678.12</v>
      </c>
      <c r="T39" s="143">
        <f t="shared" si="4"/>
        <v>4413.74</v>
      </c>
      <c r="U39" s="143">
        <f t="shared" si="4"/>
        <v>4413.735</v>
      </c>
      <c r="V39" s="143">
        <f t="shared" si="4"/>
        <v>5517.18</v>
      </c>
      <c r="W39" s="143">
        <f t="shared" si="4"/>
        <v>6620.61</v>
      </c>
    </row>
    <row r="40" spans="1:23" ht="30" customHeight="1">
      <c r="A40" s="15">
        <f t="shared" si="3"/>
        <v>30</v>
      </c>
      <c r="B40" s="16">
        <v>3117</v>
      </c>
      <c r="C40" s="17" t="s">
        <v>90</v>
      </c>
      <c r="D40" s="18" t="s">
        <v>13</v>
      </c>
      <c r="E40" s="105"/>
      <c r="F40" s="105"/>
      <c r="G40" s="105"/>
      <c r="H40" s="105">
        <v>1</v>
      </c>
      <c r="I40" s="105"/>
      <c r="J40" s="106"/>
      <c r="K40" s="144">
        <v>1</v>
      </c>
      <c r="L40" s="145">
        <v>1.5</v>
      </c>
      <c r="M40" s="141">
        <f>ROUND(((E40*R40*3+F40*S40*3+G40*T40*3)),2)</f>
        <v>0</v>
      </c>
      <c r="N40" s="142">
        <f>ROUND(((H40*U40*3+I40*V40*3+J40*W40*3)),2)</f>
        <v>13241.21</v>
      </c>
      <c r="O40" s="188">
        <f t="shared" si="0"/>
        <v>13241.21</v>
      </c>
      <c r="P40" s="239"/>
      <c r="Q40" s="239"/>
      <c r="R40" s="143">
        <f aca="true" t="shared" si="5" ref="R40:W55">R39</f>
        <v>2942.49</v>
      </c>
      <c r="S40" s="143">
        <f t="shared" si="5"/>
        <v>3678.12</v>
      </c>
      <c r="T40" s="143">
        <f t="shared" si="5"/>
        <v>4413.74</v>
      </c>
      <c r="U40" s="143">
        <f t="shared" si="5"/>
        <v>4413.735</v>
      </c>
      <c r="V40" s="143">
        <f t="shared" si="5"/>
        <v>5517.18</v>
      </c>
      <c r="W40" s="143">
        <f t="shared" si="5"/>
        <v>6620.61</v>
      </c>
    </row>
    <row r="41" spans="1:23" ht="30" customHeight="1">
      <c r="A41" s="11">
        <f t="shared" si="3"/>
        <v>31</v>
      </c>
      <c r="B41" s="12">
        <v>3118</v>
      </c>
      <c r="C41" s="13" t="s">
        <v>91</v>
      </c>
      <c r="D41" s="14" t="s">
        <v>47</v>
      </c>
      <c r="E41" s="105"/>
      <c r="F41" s="105"/>
      <c r="G41" s="105"/>
      <c r="H41" s="105">
        <v>1</v>
      </c>
      <c r="I41" s="105">
        <v>1</v>
      </c>
      <c r="J41" s="106"/>
      <c r="K41" s="144">
        <v>1</v>
      </c>
      <c r="L41" s="145">
        <v>1.5</v>
      </c>
      <c r="M41" s="141">
        <f>ROUND(((E41*R41*3+F41*S41*3+G41*T41*3)),2)</f>
        <v>0</v>
      </c>
      <c r="N41" s="142">
        <f>ROUND(((H41*U41*3+I41*V41*3+J41*W41*3)),2)</f>
        <v>29792.75</v>
      </c>
      <c r="O41" s="188">
        <f t="shared" si="0"/>
        <v>29792.75</v>
      </c>
      <c r="P41" s="239"/>
      <c r="Q41" s="239"/>
      <c r="R41" s="143">
        <f t="shared" si="5"/>
        <v>2942.49</v>
      </c>
      <c r="S41" s="143">
        <f t="shared" si="5"/>
        <v>3678.12</v>
      </c>
      <c r="T41" s="143">
        <f t="shared" si="5"/>
        <v>4413.74</v>
      </c>
      <c r="U41" s="143">
        <f t="shared" si="5"/>
        <v>4413.735</v>
      </c>
      <c r="V41" s="143">
        <f t="shared" si="5"/>
        <v>5517.18</v>
      </c>
      <c r="W41" s="143">
        <f t="shared" si="5"/>
        <v>6620.61</v>
      </c>
    </row>
    <row r="42" spans="1:23" ht="30" customHeight="1">
      <c r="A42" s="15">
        <f t="shared" si="3"/>
        <v>32</v>
      </c>
      <c r="B42" s="16">
        <v>3119</v>
      </c>
      <c r="C42" s="17" t="s">
        <v>92</v>
      </c>
      <c r="D42" s="18" t="s">
        <v>14</v>
      </c>
      <c r="E42" s="105"/>
      <c r="F42" s="105"/>
      <c r="G42" s="105">
        <v>1</v>
      </c>
      <c r="H42" s="105"/>
      <c r="I42" s="105"/>
      <c r="J42" s="106"/>
      <c r="K42" s="144">
        <v>1</v>
      </c>
      <c r="L42" s="145">
        <v>1.5</v>
      </c>
      <c r="M42" s="141">
        <f>ROUND(((E42*R42*3+F42*S42*3+G42*T42*3)),2)</f>
        <v>13241.22</v>
      </c>
      <c r="N42" s="142">
        <f>ROUND(((H42*U42*3+I42*V42*3+J42*W42*3)),2)</f>
        <v>0</v>
      </c>
      <c r="O42" s="188">
        <f t="shared" si="0"/>
        <v>13241.22</v>
      </c>
      <c r="P42" s="239"/>
      <c r="Q42" s="239"/>
      <c r="R42" s="143">
        <f t="shared" si="5"/>
        <v>2942.49</v>
      </c>
      <c r="S42" s="143">
        <f t="shared" si="5"/>
        <v>3678.12</v>
      </c>
      <c r="T42" s="143">
        <f t="shared" si="5"/>
        <v>4413.74</v>
      </c>
      <c r="U42" s="143">
        <f t="shared" si="5"/>
        <v>4413.735</v>
      </c>
      <c r="V42" s="143">
        <f t="shared" si="5"/>
        <v>5517.18</v>
      </c>
      <c r="W42" s="143">
        <f t="shared" si="5"/>
        <v>6620.61</v>
      </c>
    </row>
    <row r="43" spans="1:23" ht="30" customHeight="1">
      <c r="A43" s="15">
        <f t="shared" si="3"/>
        <v>33</v>
      </c>
      <c r="B43" s="16">
        <v>3120</v>
      </c>
      <c r="C43" s="17" t="s">
        <v>93</v>
      </c>
      <c r="D43" s="18" t="s">
        <v>15</v>
      </c>
      <c r="E43" s="105">
        <v>1</v>
      </c>
      <c r="F43" s="105"/>
      <c r="G43" s="105">
        <v>1</v>
      </c>
      <c r="H43" s="105"/>
      <c r="I43" s="105"/>
      <c r="J43" s="106"/>
      <c r="K43" s="144">
        <v>1</v>
      </c>
      <c r="L43" s="145">
        <v>1.5</v>
      </c>
      <c r="M43" s="141">
        <f>ROUND(((E43*R43*3+F43*S43*3+G43*T43*3)),2)</f>
        <v>22068.69</v>
      </c>
      <c r="N43" s="142">
        <f>ROUND(((H43*U43*3+I43*V43*3+J43*W43*3)),2)</f>
        <v>0</v>
      </c>
      <c r="O43" s="188">
        <f t="shared" si="0"/>
        <v>22068.69</v>
      </c>
      <c r="P43" s="239"/>
      <c r="Q43" s="239"/>
      <c r="R43" s="143">
        <f t="shared" si="5"/>
        <v>2942.49</v>
      </c>
      <c r="S43" s="143">
        <f t="shared" si="5"/>
        <v>3678.12</v>
      </c>
      <c r="T43" s="143">
        <f t="shared" si="5"/>
        <v>4413.74</v>
      </c>
      <c r="U43" s="143">
        <f t="shared" si="5"/>
        <v>4413.735</v>
      </c>
      <c r="V43" s="143">
        <f t="shared" si="5"/>
        <v>5517.18</v>
      </c>
      <c r="W43" s="143">
        <f t="shared" si="5"/>
        <v>6620.61</v>
      </c>
    </row>
    <row r="44" spans="1:23" ht="30" customHeight="1">
      <c r="A44" s="15">
        <f t="shared" si="3"/>
        <v>34</v>
      </c>
      <c r="B44" s="16">
        <v>3121</v>
      </c>
      <c r="C44" s="17" t="s">
        <v>94</v>
      </c>
      <c r="D44" s="18" t="s">
        <v>202</v>
      </c>
      <c r="E44" s="105"/>
      <c r="F44" s="105"/>
      <c r="G44" s="105"/>
      <c r="H44" s="105">
        <v>1</v>
      </c>
      <c r="I44" s="105"/>
      <c r="J44" s="106">
        <v>1</v>
      </c>
      <c r="K44" s="144">
        <v>1</v>
      </c>
      <c r="L44" s="145">
        <v>1.5</v>
      </c>
      <c r="M44" s="141">
        <f>ROUND(((E44*R44*3+F44*S44*3+G44*T44*3)),2)</f>
        <v>0</v>
      </c>
      <c r="N44" s="142">
        <f>ROUND(((H44*U44*3+I44*V44*3+J44*W44*3)),2)</f>
        <v>33103.04</v>
      </c>
      <c r="O44" s="188">
        <f t="shared" si="0"/>
        <v>33103.04</v>
      </c>
      <c r="P44" s="239"/>
      <c r="Q44" s="239"/>
      <c r="R44" s="143">
        <f t="shared" si="5"/>
        <v>2942.49</v>
      </c>
      <c r="S44" s="143">
        <f t="shared" si="5"/>
        <v>3678.12</v>
      </c>
      <c r="T44" s="143">
        <f t="shared" si="5"/>
        <v>4413.74</v>
      </c>
      <c r="U44" s="143">
        <f t="shared" si="5"/>
        <v>4413.735</v>
      </c>
      <c r="V44" s="143">
        <f t="shared" si="5"/>
        <v>5517.18</v>
      </c>
      <c r="W44" s="143">
        <f t="shared" si="5"/>
        <v>6620.61</v>
      </c>
    </row>
    <row r="45" spans="1:23" ht="30" customHeight="1">
      <c r="A45" s="11">
        <f t="shared" si="3"/>
        <v>35</v>
      </c>
      <c r="B45" s="12">
        <v>3122</v>
      </c>
      <c r="C45" s="13" t="s">
        <v>95</v>
      </c>
      <c r="D45" s="14" t="s">
        <v>275</v>
      </c>
      <c r="E45" s="105">
        <v>3</v>
      </c>
      <c r="F45" s="105">
        <v>2</v>
      </c>
      <c r="G45" s="105">
        <v>1</v>
      </c>
      <c r="H45" s="105"/>
      <c r="I45" s="105">
        <v>1</v>
      </c>
      <c r="J45" s="106">
        <v>1</v>
      </c>
      <c r="K45" s="144">
        <v>1</v>
      </c>
      <c r="L45" s="145">
        <v>1.5</v>
      </c>
      <c r="M45" s="141">
        <f>ROUND(((E45*R45*3+F45*S45*3+G45*T45*3)),2)</f>
        <v>61792.35</v>
      </c>
      <c r="N45" s="142">
        <f>ROUND(((H45*U45*3+I45*V45*3+J45*W45*3)),2)</f>
        <v>36413.37</v>
      </c>
      <c r="O45" s="188">
        <f t="shared" si="0"/>
        <v>98205.72</v>
      </c>
      <c r="P45" s="239"/>
      <c r="Q45" s="239"/>
      <c r="R45" s="143">
        <f t="shared" si="5"/>
        <v>2942.49</v>
      </c>
      <c r="S45" s="143">
        <f t="shared" si="5"/>
        <v>3678.12</v>
      </c>
      <c r="T45" s="143">
        <f t="shared" si="5"/>
        <v>4413.74</v>
      </c>
      <c r="U45" s="143">
        <f t="shared" si="5"/>
        <v>4413.735</v>
      </c>
      <c r="V45" s="143">
        <f t="shared" si="5"/>
        <v>5517.18</v>
      </c>
      <c r="W45" s="143">
        <f t="shared" si="5"/>
        <v>6620.61</v>
      </c>
    </row>
    <row r="46" spans="1:23" ht="30" customHeight="1">
      <c r="A46" s="11">
        <f t="shared" si="3"/>
        <v>36</v>
      </c>
      <c r="B46" s="12">
        <v>3123</v>
      </c>
      <c r="C46" s="13" t="s">
        <v>96</v>
      </c>
      <c r="D46" s="14" t="s">
        <v>276</v>
      </c>
      <c r="E46" s="105">
        <v>2</v>
      </c>
      <c r="F46" s="105"/>
      <c r="G46" s="105"/>
      <c r="H46" s="105">
        <v>2</v>
      </c>
      <c r="I46" s="105"/>
      <c r="J46" s="106"/>
      <c r="K46" s="144">
        <v>1</v>
      </c>
      <c r="L46" s="145">
        <v>1.5</v>
      </c>
      <c r="M46" s="141">
        <f>ROUND(((E46*R46*3+F46*S46*3+G46*T46*3)),2)</f>
        <v>17654.94</v>
      </c>
      <c r="N46" s="142">
        <f>ROUND(((H46*U46*3+I46*V46*3+J46*W46*3)),2)</f>
        <v>26482.41</v>
      </c>
      <c r="O46" s="188">
        <f t="shared" si="0"/>
        <v>44137.35</v>
      </c>
      <c r="P46" s="239"/>
      <c r="Q46" s="239"/>
      <c r="R46" s="143">
        <f t="shared" si="5"/>
        <v>2942.49</v>
      </c>
      <c r="S46" s="143">
        <f t="shared" si="5"/>
        <v>3678.12</v>
      </c>
      <c r="T46" s="143">
        <f t="shared" si="5"/>
        <v>4413.74</v>
      </c>
      <c r="U46" s="143">
        <f t="shared" si="5"/>
        <v>4413.735</v>
      </c>
      <c r="V46" s="143">
        <f t="shared" si="5"/>
        <v>5517.18</v>
      </c>
      <c r="W46" s="143">
        <f t="shared" si="5"/>
        <v>6620.61</v>
      </c>
    </row>
    <row r="47" spans="1:23" ht="30" customHeight="1">
      <c r="A47" s="11">
        <f t="shared" si="3"/>
        <v>37</v>
      </c>
      <c r="B47" s="16">
        <v>3124</v>
      </c>
      <c r="C47" s="17" t="s">
        <v>97</v>
      </c>
      <c r="D47" s="18" t="s">
        <v>44</v>
      </c>
      <c r="E47" s="105"/>
      <c r="F47" s="105"/>
      <c r="G47" s="105"/>
      <c r="H47" s="105">
        <v>1</v>
      </c>
      <c r="I47" s="105"/>
      <c r="J47" s="106"/>
      <c r="K47" s="144">
        <v>1</v>
      </c>
      <c r="L47" s="145">
        <v>1.5</v>
      </c>
      <c r="M47" s="141">
        <f>ROUND(((E47*R47*3+F47*S47*3+G47*T47*3)),2)</f>
        <v>0</v>
      </c>
      <c r="N47" s="142">
        <f>ROUND(((H47*U47*3+I47*V47*3+J47*W47*3)),2)</f>
        <v>13241.21</v>
      </c>
      <c r="O47" s="188">
        <f t="shared" si="0"/>
        <v>13241.21</v>
      </c>
      <c r="P47" s="239"/>
      <c r="Q47" s="239"/>
      <c r="R47" s="143">
        <f t="shared" si="5"/>
        <v>2942.49</v>
      </c>
      <c r="S47" s="143">
        <f t="shared" si="5"/>
        <v>3678.12</v>
      </c>
      <c r="T47" s="143">
        <f t="shared" si="5"/>
        <v>4413.74</v>
      </c>
      <c r="U47" s="143">
        <f t="shared" si="5"/>
        <v>4413.735</v>
      </c>
      <c r="V47" s="143">
        <f t="shared" si="5"/>
        <v>5517.18</v>
      </c>
      <c r="W47" s="143">
        <f t="shared" si="5"/>
        <v>6620.61</v>
      </c>
    </row>
    <row r="48" spans="1:23" ht="30" customHeight="1">
      <c r="A48" s="11">
        <f t="shared" si="3"/>
        <v>38</v>
      </c>
      <c r="B48" s="16">
        <v>3125</v>
      </c>
      <c r="C48" s="17" t="s">
        <v>98</v>
      </c>
      <c r="D48" s="18" t="s">
        <v>7</v>
      </c>
      <c r="E48" s="105"/>
      <c r="F48" s="105"/>
      <c r="G48" s="105"/>
      <c r="H48" s="105"/>
      <c r="I48" s="105"/>
      <c r="J48" s="106">
        <v>1</v>
      </c>
      <c r="K48" s="144">
        <v>1</v>
      </c>
      <c r="L48" s="145">
        <v>1.5</v>
      </c>
      <c r="M48" s="141">
        <f>ROUND(((E48*R48*3+F48*S48*3+G48*T48*3)),2)</f>
        <v>0</v>
      </c>
      <c r="N48" s="142">
        <f>ROUND(((H48*U48*3+I48*V48*3+J48*W48*3)),2)</f>
        <v>19861.83</v>
      </c>
      <c r="O48" s="188">
        <f t="shared" si="0"/>
        <v>19861.83</v>
      </c>
      <c r="P48" s="239"/>
      <c r="Q48" s="239"/>
      <c r="R48" s="143">
        <f t="shared" si="5"/>
        <v>2942.49</v>
      </c>
      <c r="S48" s="143">
        <f t="shared" si="5"/>
        <v>3678.12</v>
      </c>
      <c r="T48" s="143">
        <f t="shared" si="5"/>
        <v>4413.74</v>
      </c>
      <c r="U48" s="143">
        <f t="shared" si="5"/>
        <v>4413.735</v>
      </c>
      <c r="V48" s="143">
        <f t="shared" si="5"/>
        <v>5517.18</v>
      </c>
      <c r="W48" s="143">
        <f t="shared" si="5"/>
        <v>6620.61</v>
      </c>
    </row>
    <row r="49" spans="1:23" ht="30" customHeight="1">
      <c r="A49" s="11">
        <f t="shared" si="3"/>
        <v>39</v>
      </c>
      <c r="B49" s="16">
        <v>3126</v>
      </c>
      <c r="C49" s="17" t="s">
        <v>99</v>
      </c>
      <c r="D49" s="18" t="s">
        <v>228</v>
      </c>
      <c r="E49" s="105">
        <v>1</v>
      </c>
      <c r="F49" s="105"/>
      <c r="G49" s="105"/>
      <c r="H49" s="105"/>
      <c r="I49" s="105"/>
      <c r="J49" s="106"/>
      <c r="K49" s="144">
        <v>1</v>
      </c>
      <c r="L49" s="145">
        <v>1.5</v>
      </c>
      <c r="M49" s="141">
        <f>ROUND(((E49*R49*3+F49*S49*3+G49*T49*3)),2)</f>
        <v>8827.47</v>
      </c>
      <c r="N49" s="142">
        <f>ROUND(((H49*U49*3+I49*V49*3+J49*W49*3)),2)</f>
        <v>0</v>
      </c>
      <c r="O49" s="188">
        <f t="shared" si="0"/>
        <v>8827.47</v>
      </c>
      <c r="P49" s="239"/>
      <c r="Q49" s="239"/>
      <c r="R49" s="143">
        <f t="shared" si="5"/>
        <v>2942.49</v>
      </c>
      <c r="S49" s="143">
        <f t="shared" si="5"/>
        <v>3678.12</v>
      </c>
      <c r="T49" s="143">
        <f t="shared" si="5"/>
        <v>4413.74</v>
      </c>
      <c r="U49" s="143">
        <f t="shared" si="5"/>
        <v>4413.735</v>
      </c>
      <c r="V49" s="143">
        <f t="shared" si="5"/>
        <v>5517.18</v>
      </c>
      <c r="W49" s="143">
        <f t="shared" si="5"/>
        <v>6620.61</v>
      </c>
    </row>
    <row r="50" spans="1:23" ht="30" customHeight="1">
      <c r="A50" s="11">
        <f t="shared" si="3"/>
        <v>40</v>
      </c>
      <c r="B50" s="16">
        <v>3127</v>
      </c>
      <c r="C50" s="17" t="s">
        <v>100</v>
      </c>
      <c r="D50" s="18" t="s">
        <v>277</v>
      </c>
      <c r="E50" s="105">
        <v>1</v>
      </c>
      <c r="F50" s="105">
        <v>1</v>
      </c>
      <c r="G50" s="105"/>
      <c r="H50" s="105"/>
      <c r="I50" s="105"/>
      <c r="J50" s="106"/>
      <c r="K50" s="144">
        <v>1</v>
      </c>
      <c r="L50" s="145">
        <v>1.5</v>
      </c>
      <c r="M50" s="141">
        <f>ROUND(((E50*R50*3+F50*S50*3+G50*T50*3)),2)</f>
        <v>19861.83</v>
      </c>
      <c r="N50" s="142">
        <f>ROUND(((H50*U50*3+I50*V50*3+J50*W50*3)),2)</f>
        <v>0</v>
      </c>
      <c r="O50" s="188">
        <f t="shared" si="0"/>
        <v>19861.83</v>
      </c>
      <c r="P50" s="239"/>
      <c r="Q50" s="239"/>
      <c r="R50" s="143">
        <f t="shared" si="5"/>
        <v>2942.49</v>
      </c>
      <c r="S50" s="143">
        <f t="shared" si="5"/>
        <v>3678.12</v>
      </c>
      <c r="T50" s="143">
        <f t="shared" si="5"/>
        <v>4413.74</v>
      </c>
      <c r="U50" s="143">
        <f t="shared" si="5"/>
        <v>4413.735</v>
      </c>
      <c r="V50" s="143">
        <f t="shared" si="5"/>
        <v>5517.18</v>
      </c>
      <c r="W50" s="143">
        <f t="shared" si="5"/>
        <v>6620.61</v>
      </c>
    </row>
    <row r="51" spans="1:23" ht="30" customHeight="1">
      <c r="A51" s="11">
        <f t="shared" si="3"/>
        <v>41</v>
      </c>
      <c r="B51" s="16">
        <v>3129</v>
      </c>
      <c r="C51" s="17" t="s">
        <v>101</v>
      </c>
      <c r="D51" s="18" t="s">
        <v>56</v>
      </c>
      <c r="E51" s="105">
        <v>2</v>
      </c>
      <c r="F51" s="105"/>
      <c r="G51" s="105"/>
      <c r="H51" s="105"/>
      <c r="I51" s="105"/>
      <c r="J51" s="106"/>
      <c r="K51" s="144">
        <v>1</v>
      </c>
      <c r="L51" s="145">
        <v>1.5</v>
      </c>
      <c r="M51" s="141">
        <f>ROUND(((E51*R51*3+F51*S51*3+G51*T51*3)),2)</f>
        <v>17654.94</v>
      </c>
      <c r="N51" s="142">
        <f>ROUND(((H51*U51*3+I51*V51*3+J51*W51*3)),2)</f>
        <v>0</v>
      </c>
      <c r="O51" s="188">
        <f t="shared" si="0"/>
        <v>17654.94</v>
      </c>
      <c r="P51" s="239"/>
      <c r="Q51" s="239"/>
      <c r="R51" s="143">
        <f t="shared" si="5"/>
        <v>2942.49</v>
      </c>
      <c r="S51" s="143">
        <f t="shared" si="5"/>
        <v>3678.12</v>
      </c>
      <c r="T51" s="143">
        <f t="shared" si="5"/>
        <v>4413.74</v>
      </c>
      <c r="U51" s="143">
        <f t="shared" si="5"/>
        <v>4413.735</v>
      </c>
      <c r="V51" s="143">
        <f t="shared" si="5"/>
        <v>5517.18</v>
      </c>
      <c r="W51" s="143">
        <f t="shared" si="5"/>
        <v>6620.61</v>
      </c>
    </row>
    <row r="52" spans="1:23" ht="30" customHeight="1">
      <c r="A52" s="11">
        <f t="shared" si="3"/>
        <v>42</v>
      </c>
      <c r="B52" s="16">
        <v>3130</v>
      </c>
      <c r="C52" s="17" t="s">
        <v>102</v>
      </c>
      <c r="D52" s="18" t="s">
        <v>229</v>
      </c>
      <c r="E52" s="105">
        <v>2</v>
      </c>
      <c r="F52" s="105">
        <v>3</v>
      </c>
      <c r="G52" s="105"/>
      <c r="H52" s="105"/>
      <c r="I52" s="105"/>
      <c r="J52" s="106"/>
      <c r="K52" s="144">
        <v>1</v>
      </c>
      <c r="L52" s="145">
        <v>1.5</v>
      </c>
      <c r="M52" s="141">
        <f>ROUND(((E52*R52*3+F52*S52*3+G52*T52*3)),2)</f>
        <v>50758.02</v>
      </c>
      <c r="N52" s="142">
        <f>ROUND(((H52*U52*3+I52*V52*3+J52*W52*3)),2)</f>
        <v>0</v>
      </c>
      <c r="O52" s="188">
        <f t="shared" si="0"/>
        <v>50758.02</v>
      </c>
      <c r="P52" s="239"/>
      <c r="Q52" s="239"/>
      <c r="R52" s="143">
        <f t="shared" si="5"/>
        <v>2942.49</v>
      </c>
      <c r="S52" s="143">
        <f t="shared" si="5"/>
        <v>3678.12</v>
      </c>
      <c r="T52" s="143">
        <f t="shared" si="5"/>
        <v>4413.74</v>
      </c>
      <c r="U52" s="143">
        <f t="shared" si="5"/>
        <v>4413.735</v>
      </c>
      <c r="V52" s="143">
        <f t="shared" si="5"/>
        <v>5517.18</v>
      </c>
      <c r="W52" s="143">
        <f t="shared" si="5"/>
        <v>6620.61</v>
      </c>
    </row>
    <row r="53" spans="1:23" ht="30" customHeight="1">
      <c r="A53" s="11">
        <f t="shared" si="3"/>
        <v>43</v>
      </c>
      <c r="B53" s="16">
        <v>3131</v>
      </c>
      <c r="C53" s="17" t="s">
        <v>103</v>
      </c>
      <c r="D53" s="18" t="s">
        <v>230</v>
      </c>
      <c r="E53" s="105">
        <v>1</v>
      </c>
      <c r="F53" s="105"/>
      <c r="G53" s="105"/>
      <c r="H53" s="105"/>
      <c r="I53" s="105"/>
      <c r="J53" s="106"/>
      <c r="K53" s="144">
        <v>1</v>
      </c>
      <c r="L53" s="145">
        <v>1.5</v>
      </c>
      <c r="M53" s="141">
        <f>ROUND(((E53*R53*3+F53*S53*3+G53*T53*3)),2)</f>
        <v>8827.47</v>
      </c>
      <c r="N53" s="142">
        <f>ROUND(((H53*U53*3+I53*V53*3+J53*W53*3)),2)</f>
        <v>0</v>
      </c>
      <c r="O53" s="188">
        <f t="shared" si="0"/>
        <v>8827.47</v>
      </c>
      <c r="P53" s="239"/>
      <c r="Q53" s="239"/>
      <c r="R53" s="143">
        <f t="shared" si="5"/>
        <v>2942.49</v>
      </c>
      <c r="S53" s="143">
        <f t="shared" si="5"/>
        <v>3678.12</v>
      </c>
      <c r="T53" s="143">
        <f t="shared" si="5"/>
        <v>4413.74</v>
      </c>
      <c r="U53" s="143">
        <f t="shared" si="5"/>
        <v>4413.735</v>
      </c>
      <c r="V53" s="143">
        <f t="shared" si="5"/>
        <v>5517.18</v>
      </c>
      <c r="W53" s="143">
        <f t="shared" si="5"/>
        <v>6620.61</v>
      </c>
    </row>
    <row r="54" spans="1:23" s="164" customFormat="1" ht="30" customHeight="1">
      <c r="A54" s="97"/>
      <c r="B54" s="99">
        <v>3133</v>
      </c>
      <c r="C54" s="99" t="s">
        <v>278</v>
      </c>
      <c r="D54" s="98" t="s">
        <v>469</v>
      </c>
      <c r="E54" s="110">
        <v>0</v>
      </c>
      <c r="F54" s="110"/>
      <c r="G54" s="110"/>
      <c r="H54" s="110"/>
      <c r="I54" s="110"/>
      <c r="J54" s="111"/>
      <c r="K54" s="160">
        <v>1</v>
      </c>
      <c r="L54" s="161">
        <v>1.5</v>
      </c>
      <c r="M54" s="162">
        <f>ROUND(((E54*R54*3+F54*S54*3+G54*T54*3)),2)</f>
        <v>0</v>
      </c>
      <c r="N54" s="163">
        <f>ROUND(((H54*U54*3+I54*V54*3+J54*W54*3)),2)</f>
        <v>0</v>
      </c>
      <c r="O54" s="191">
        <f t="shared" si="0"/>
        <v>0</v>
      </c>
      <c r="P54" s="243"/>
      <c r="Q54" s="243"/>
      <c r="R54" s="165">
        <f t="shared" si="5"/>
        <v>2942.49</v>
      </c>
      <c r="S54" s="165">
        <f t="shared" si="5"/>
        <v>3678.12</v>
      </c>
      <c r="T54" s="165">
        <f t="shared" si="5"/>
        <v>4413.74</v>
      </c>
      <c r="U54" s="165">
        <f t="shared" si="5"/>
        <v>4413.735</v>
      </c>
      <c r="V54" s="165">
        <f t="shared" si="5"/>
        <v>5517.18</v>
      </c>
      <c r="W54" s="165">
        <f t="shared" si="5"/>
        <v>6620.61</v>
      </c>
    </row>
    <row r="55" spans="1:23" ht="30" customHeight="1">
      <c r="A55" s="11">
        <v>44</v>
      </c>
      <c r="B55" s="16">
        <v>3134</v>
      </c>
      <c r="C55" s="17" t="s">
        <v>104</v>
      </c>
      <c r="D55" s="18" t="s">
        <v>254</v>
      </c>
      <c r="E55" s="105">
        <v>1</v>
      </c>
      <c r="F55" s="105"/>
      <c r="G55" s="105">
        <v>1</v>
      </c>
      <c r="H55" s="105"/>
      <c r="I55" s="105"/>
      <c r="J55" s="106"/>
      <c r="K55" s="144">
        <v>1</v>
      </c>
      <c r="L55" s="145">
        <v>1.5</v>
      </c>
      <c r="M55" s="141">
        <f>ROUND(((E55*R55*3+F55*S55*3+G55*T55*3)),2)</f>
        <v>22068.69</v>
      </c>
      <c r="N55" s="142">
        <f>ROUND(((H55*U55*3+I55*V55*3+J55*W55*3)),2)</f>
        <v>0</v>
      </c>
      <c r="O55" s="188">
        <f t="shared" si="0"/>
        <v>22068.69</v>
      </c>
      <c r="P55" s="239"/>
      <c r="Q55" s="239"/>
      <c r="R55" s="143">
        <f t="shared" si="5"/>
        <v>2942.49</v>
      </c>
      <c r="S55" s="143">
        <f t="shared" si="5"/>
        <v>3678.12</v>
      </c>
      <c r="T55" s="143">
        <f t="shared" si="5"/>
        <v>4413.74</v>
      </c>
      <c r="U55" s="143">
        <f t="shared" si="5"/>
        <v>4413.735</v>
      </c>
      <c r="V55" s="143">
        <f t="shared" si="5"/>
        <v>5517.18</v>
      </c>
      <c r="W55" s="143">
        <f t="shared" si="5"/>
        <v>6620.61</v>
      </c>
    </row>
    <row r="56" spans="1:23" ht="30" customHeight="1">
      <c r="A56" s="11">
        <f t="shared" si="3"/>
        <v>45</v>
      </c>
      <c r="B56" s="16">
        <v>3136</v>
      </c>
      <c r="C56" s="17" t="s">
        <v>105</v>
      </c>
      <c r="D56" s="18" t="s">
        <v>232</v>
      </c>
      <c r="E56" s="105">
        <v>2</v>
      </c>
      <c r="F56" s="105"/>
      <c r="G56" s="105"/>
      <c r="H56" s="105"/>
      <c r="I56" s="105"/>
      <c r="J56" s="106"/>
      <c r="K56" s="144">
        <v>1</v>
      </c>
      <c r="L56" s="145">
        <v>1.5</v>
      </c>
      <c r="M56" s="141">
        <f>ROUND(((E56*R56*3+F56*S56*3+G56*T56*3)),2)</f>
        <v>17654.94</v>
      </c>
      <c r="N56" s="142">
        <f>ROUND(((H56*U56*3+I56*V56*3+J56*W56*3)),2)</f>
        <v>0</v>
      </c>
      <c r="O56" s="188">
        <f t="shared" si="0"/>
        <v>17654.94</v>
      </c>
      <c r="P56" s="239"/>
      <c r="Q56" s="239"/>
      <c r="R56" s="143">
        <f aca="true" t="shared" si="6" ref="R56:W71">R55</f>
        <v>2942.49</v>
      </c>
      <c r="S56" s="143">
        <f t="shared" si="6"/>
        <v>3678.12</v>
      </c>
      <c r="T56" s="143">
        <f t="shared" si="6"/>
        <v>4413.74</v>
      </c>
      <c r="U56" s="143">
        <f t="shared" si="6"/>
        <v>4413.735</v>
      </c>
      <c r="V56" s="143">
        <f t="shared" si="6"/>
        <v>5517.18</v>
      </c>
      <c r="W56" s="143">
        <f t="shared" si="6"/>
        <v>6620.61</v>
      </c>
    </row>
    <row r="57" spans="1:23" ht="30" customHeight="1">
      <c r="A57" s="11">
        <f t="shared" si="3"/>
        <v>46</v>
      </c>
      <c r="B57" s="16">
        <v>3138</v>
      </c>
      <c r="C57" s="17" t="s">
        <v>106</v>
      </c>
      <c r="D57" s="18" t="s">
        <v>55</v>
      </c>
      <c r="E57" s="105"/>
      <c r="F57" s="105"/>
      <c r="G57" s="105"/>
      <c r="H57" s="105">
        <v>1</v>
      </c>
      <c r="I57" s="105"/>
      <c r="J57" s="106"/>
      <c r="K57" s="144">
        <v>1</v>
      </c>
      <c r="L57" s="145">
        <v>1.5</v>
      </c>
      <c r="M57" s="141">
        <f>ROUND(((E57*R57*3+F57*S57*3+G57*T57*3)),2)</f>
        <v>0</v>
      </c>
      <c r="N57" s="142">
        <f>ROUND(((H57*U57*3+I57*V57*3+J57*W57*3)),2)</f>
        <v>13241.21</v>
      </c>
      <c r="O57" s="188">
        <f t="shared" si="0"/>
        <v>13241.21</v>
      </c>
      <c r="P57" s="239"/>
      <c r="Q57" s="239"/>
      <c r="R57" s="143">
        <f t="shared" si="6"/>
        <v>2942.49</v>
      </c>
      <c r="S57" s="143">
        <f t="shared" si="6"/>
        <v>3678.12</v>
      </c>
      <c r="T57" s="143">
        <f t="shared" si="6"/>
        <v>4413.74</v>
      </c>
      <c r="U57" s="143">
        <f t="shared" si="6"/>
        <v>4413.735</v>
      </c>
      <c r="V57" s="143">
        <f t="shared" si="6"/>
        <v>5517.18</v>
      </c>
      <c r="W57" s="143">
        <f t="shared" si="6"/>
        <v>6620.61</v>
      </c>
    </row>
    <row r="58" spans="1:23" ht="30" customHeight="1">
      <c r="A58" s="11">
        <f t="shared" si="3"/>
        <v>47</v>
      </c>
      <c r="B58" s="16">
        <v>3139</v>
      </c>
      <c r="C58" s="17" t="s">
        <v>107</v>
      </c>
      <c r="D58" s="18" t="s">
        <v>233</v>
      </c>
      <c r="E58" s="105">
        <v>1</v>
      </c>
      <c r="F58" s="105"/>
      <c r="G58" s="105"/>
      <c r="H58" s="105"/>
      <c r="I58" s="105"/>
      <c r="J58" s="106"/>
      <c r="K58" s="144">
        <v>1</v>
      </c>
      <c r="L58" s="145">
        <v>1.5</v>
      </c>
      <c r="M58" s="141">
        <f>ROUND(((E58*R58*3+F58*S58*3+G58*T58*3)),2)</f>
        <v>8827.47</v>
      </c>
      <c r="N58" s="142">
        <f>ROUND(((H58*U58*3+I58*V58*3+J58*W58*3)),2)</f>
        <v>0</v>
      </c>
      <c r="O58" s="188">
        <f t="shared" si="0"/>
        <v>8827.47</v>
      </c>
      <c r="P58" s="239"/>
      <c r="Q58" s="239"/>
      <c r="R58" s="143">
        <f t="shared" si="6"/>
        <v>2942.49</v>
      </c>
      <c r="S58" s="143">
        <f t="shared" si="6"/>
        <v>3678.12</v>
      </c>
      <c r="T58" s="143">
        <f t="shared" si="6"/>
        <v>4413.74</v>
      </c>
      <c r="U58" s="143">
        <f t="shared" si="6"/>
        <v>4413.735</v>
      </c>
      <c r="V58" s="143">
        <f t="shared" si="6"/>
        <v>5517.18</v>
      </c>
      <c r="W58" s="143">
        <f t="shared" si="6"/>
        <v>6620.61</v>
      </c>
    </row>
    <row r="59" spans="1:23" ht="30" customHeight="1">
      <c r="A59" s="11">
        <f t="shared" si="3"/>
        <v>48</v>
      </c>
      <c r="B59" s="16">
        <v>3140</v>
      </c>
      <c r="C59" s="17" t="s">
        <v>108</v>
      </c>
      <c r="D59" s="18" t="s">
        <v>234</v>
      </c>
      <c r="E59" s="105">
        <v>1</v>
      </c>
      <c r="F59" s="105"/>
      <c r="G59" s="105">
        <v>1</v>
      </c>
      <c r="H59" s="105"/>
      <c r="I59" s="105"/>
      <c r="J59" s="106"/>
      <c r="K59" s="144">
        <v>1</v>
      </c>
      <c r="L59" s="145">
        <v>1.5</v>
      </c>
      <c r="M59" s="141">
        <f>ROUND(((E59*R59*3+F59*S59*3+G59*T59*3)),2)</f>
        <v>22068.69</v>
      </c>
      <c r="N59" s="142">
        <f>ROUND(((H59*U59*3+I59*V59*3+J59*W59*3)),2)</f>
        <v>0</v>
      </c>
      <c r="O59" s="188">
        <f t="shared" si="0"/>
        <v>22068.69</v>
      </c>
      <c r="P59" s="239"/>
      <c r="Q59" s="239"/>
      <c r="R59" s="143">
        <f t="shared" si="6"/>
        <v>2942.49</v>
      </c>
      <c r="S59" s="143">
        <f t="shared" si="6"/>
        <v>3678.12</v>
      </c>
      <c r="T59" s="143">
        <f t="shared" si="6"/>
        <v>4413.74</v>
      </c>
      <c r="U59" s="143">
        <f t="shared" si="6"/>
        <v>4413.735</v>
      </c>
      <c r="V59" s="143">
        <f t="shared" si="6"/>
        <v>5517.18</v>
      </c>
      <c r="W59" s="143">
        <f t="shared" si="6"/>
        <v>6620.61</v>
      </c>
    </row>
    <row r="60" spans="1:23" ht="30" customHeight="1">
      <c r="A60" s="11">
        <f t="shared" si="3"/>
        <v>49</v>
      </c>
      <c r="B60" s="16">
        <v>3141</v>
      </c>
      <c r="C60" s="17" t="s">
        <v>109</v>
      </c>
      <c r="D60" s="18" t="s">
        <v>235</v>
      </c>
      <c r="E60" s="105"/>
      <c r="F60" s="105"/>
      <c r="G60" s="105">
        <v>1</v>
      </c>
      <c r="H60" s="105"/>
      <c r="I60" s="105"/>
      <c r="J60" s="106"/>
      <c r="K60" s="144">
        <v>1</v>
      </c>
      <c r="L60" s="145">
        <v>1.5</v>
      </c>
      <c r="M60" s="141">
        <f>ROUND(((E60*R60*3+F60*S60*3+G60*T60*3)),2)</f>
        <v>13241.22</v>
      </c>
      <c r="N60" s="142">
        <f>ROUND(((H60*U60*3+I60*V60*3+J60*W60*3)),2)</f>
        <v>0</v>
      </c>
      <c r="O60" s="188">
        <f t="shared" si="0"/>
        <v>13241.22</v>
      </c>
      <c r="P60" s="239"/>
      <c r="Q60" s="239"/>
      <c r="R60" s="143">
        <f t="shared" si="6"/>
        <v>2942.49</v>
      </c>
      <c r="S60" s="143">
        <f t="shared" si="6"/>
        <v>3678.12</v>
      </c>
      <c r="T60" s="143">
        <f t="shared" si="6"/>
        <v>4413.74</v>
      </c>
      <c r="U60" s="143">
        <f t="shared" si="6"/>
        <v>4413.735</v>
      </c>
      <c r="V60" s="143">
        <f t="shared" si="6"/>
        <v>5517.18</v>
      </c>
      <c r="W60" s="143">
        <f t="shared" si="6"/>
        <v>6620.61</v>
      </c>
    </row>
    <row r="61" spans="1:23" ht="30" customHeight="1">
      <c r="A61" s="11">
        <f t="shared" si="3"/>
        <v>50</v>
      </c>
      <c r="B61" s="12">
        <v>3142</v>
      </c>
      <c r="C61" s="13" t="s">
        <v>110</v>
      </c>
      <c r="D61" s="14" t="s">
        <v>16</v>
      </c>
      <c r="E61" s="105"/>
      <c r="F61" s="105"/>
      <c r="G61" s="105"/>
      <c r="H61" s="105">
        <v>1</v>
      </c>
      <c r="I61" s="105"/>
      <c r="J61" s="106"/>
      <c r="K61" s="144">
        <v>1</v>
      </c>
      <c r="L61" s="145">
        <v>1.5</v>
      </c>
      <c r="M61" s="141">
        <f>ROUND(((E61*R61*3+F61*S61*3+G61*T61*3)),2)</f>
        <v>0</v>
      </c>
      <c r="N61" s="142">
        <f>ROUND(((H61*U61*3+I61*V61*3+J61*W61*3)),2)</f>
        <v>13241.21</v>
      </c>
      <c r="O61" s="188">
        <f t="shared" si="0"/>
        <v>13241.21</v>
      </c>
      <c r="P61" s="239"/>
      <c r="Q61" s="239"/>
      <c r="R61" s="143">
        <f t="shared" si="6"/>
        <v>2942.49</v>
      </c>
      <c r="S61" s="143">
        <f t="shared" si="6"/>
        <v>3678.12</v>
      </c>
      <c r="T61" s="143">
        <f t="shared" si="6"/>
        <v>4413.74</v>
      </c>
      <c r="U61" s="143">
        <f t="shared" si="6"/>
        <v>4413.735</v>
      </c>
      <c r="V61" s="143">
        <f t="shared" si="6"/>
        <v>5517.18</v>
      </c>
      <c r="W61" s="143">
        <f t="shared" si="6"/>
        <v>6620.61</v>
      </c>
    </row>
    <row r="62" spans="1:23" ht="30" customHeight="1">
      <c r="A62" s="11">
        <f t="shared" si="3"/>
        <v>51</v>
      </c>
      <c r="B62" s="16">
        <v>3144</v>
      </c>
      <c r="C62" s="17" t="s">
        <v>111</v>
      </c>
      <c r="D62" s="18" t="s">
        <v>236</v>
      </c>
      <c r="E62" s="105">
        <v>1</v>
      </c>
      <c r="F62" s="105"/>
      <c r="G62" s="105"/>
      <c r="H62" s="105"/>
      <c r="I62" s="105"/>
      <c r="J62" s="106"/>
      <c r="K62" s="144">
        <v>1</v>
      </c>
      <c r="L62" s="145">
        <v>1.5</v>
      </c>
      <c r="M62" s="141">
        <f>ROUND(((E62*R62*3+F62*S62*3+G62*T62*3)),2)</f>
        <v>8827.47</v>
      </c>
      <c r="N62" s="142">
        <f>ROUND(((H62*U62*3+I62*V62*3+J62*W62*3)),2)</f>
        <v>0</v>
      </c>
      <c r="O62" s="188">
        <f t="shared" si="0"/>
        <v>8827.47</v>
      </c>
      <c r="P62" s="239"/>
      <c r="Q62" s="239"/>
      <c r="R62" s="143">
        <f t="shared" si="6"/>
        <v>2942.49</v>
      </c>
      <c r="S62" s="143">
        <f t="shared" si="6"/>
        <v>3678.12</v>
      </c>
      <c r="T62" s="143">
        <f t="shared" si="6"/>
        <v>4413.74</v>
      </c>
      <c r="U62" s="143">
        <f t="shared" si="6"/>
        <v>4413.735</v>
      </c>
      <c r="V62" s="143">
        <f t="shared" si="6"/>
        <v>5517.18</v>
      </c>
      <c r="W62" s="143">
        <f t="shared" si="6"/>
        <v>6620.61</v>
      </c>
    </row>
    <row r="63" spans="1:23" ht="30" customHeight="1">
      <c r="A63" s="11">
        <f t="shared" si="3"/>
        <v>52</v>
      </c>
      <c r="B63" s="16">
        <v>3145</v>
      </c>
      <c r="C63" s="17" t="s">
        <v>112</v>
      </c>
      <c r="D63" s="18" t="s">
        <v>237</v>
      </c>
      <c r="E63" s="105"/>
      <c r="F63" s="105"/>
      <c r="G63" s="105">
        <v>1</v>
      </c>
      <c r="H63" s="105"/>
      <c r="I63" s="105"/>
      <c r="J63" s="106"/>
      <c r="K63" s="144">
        <v>1</v>
      </c>
      <c r="L63" s="145">
        <v>1.5</v>
      </c>
      <c r="M63" s="141">
        <f>ROUND(((E63*R63*3+F63*S63*3+G63*T63*3)),2)</f>
        <v>13241.22</v>
      </c>
      <c r="N63" s="142">
        <f>ROUND(((H63*U63*3+I63*V63*3+J63*W63*3)),2)</f>
        <v>0</v>
      </c>
      <c r="O63" s="188">
        <f t="shared" si="0"/>
        <v>13241.22</v>
      </c>
      <c r="P63" s="239"/>
      <c r="Q63" s="239"/>
      <c r="R63" s="143">
        <f t="shared" si="6"/>
        <v>2942.49</v>
      </c>
      <c r="S63" s="143">
        <f t="shared" si="6"/>
        <v>3678.12</v>
      </c>
      <c r="T63" s="143">
        <f t="shared" si="6"/>
        <v>4413.74</v>
      </c>
      <c r="U63" s="143">
        <f t="shared" si="6"/>
        <v>4413.735</v>
      </c>
      <c r="V63" s="143">
        <f t="shared" si="6"/>
        <v>5517.18</v>
      </c>
      <c r="W63" s="143">
        <f t="shared" si="6"/>
        <v>6620.61</v>
      </c>
    </row>
    <row r="64" spans="1:23" ht="27" customHeight="1">
      <c r="A64" s="11">
        <f t="shared" si="3"/>
        <v>53</v>
      </c>
      <c r="B64" s="16">
        <v>3146</v>
      </c>
      <c r="C64" s="17">
        <v>25259281</v>
      </c>
      <c r="D64" s="18" t="s">
        <v>279</v>
      </c>
      <c r="E64" s="105"/>
      <c r="F64" s="105"/>
      <c r="G64" s="105"/>
      <c r="H64" s="105">
        <v>3</v>
      </c>
      <c r="I64" s="105"/>
      <c r="J64" s="106">
        <v>1</v>
      </c>
      <c r="K64" s="144">
        <v>1</v>
      </c>
      <c r="L64" s="145">
        <v>1.5</v>
      </c>
      <c r="M64" s="141">
        <f>ROUND(((E64*R64*3+F64*S64*3+G64*T64*3)),2)</f>
        <v>0</v>
      </c>
      <c r="N64" s="142">
        <f>ROUND(((H64*U64*3+I64*V64*3+J64*W64*3)),2)</f>
        <v>59585.45</v>
      </c>
      <c r="O64" s="188">
        <f t="shared" si="0"/>
        <v>59585.45</v>
      </c>
      <c r="P64" s="239"/>
      <c r="Q64" s="239"/>
      <c r="R64" s="143">
        <f t="shared" si="6"/>
        <v>2942.49</v>
      </c>
      <c r="S64" s="143">
        <f t="shared" si="6"/>
        <v>3678.12</v>
      </c>
      <c r="T64" s="143">
        <f t="shared" si="6"/>
        <v>4413.74</v>
      </c>
      <c r="U64" s="143">
        <f t="shared" si="6"/>
        <v>4413.735</v>
      </c>
      <c r="V64" s="143">
        <f t="shared" si="6"/>
        <v>5517.18</v>
      </c>
      <c r="W64" s="143">
        <f t="shared" si="6"/>
        <v>6620.61</v>
      </c>
    </row>
    <row r="65" spans="1:23" ht="30" customHeight="1">
      <c r="A65" s="11">
        <f t="shared" si="3"/>
        <v>54</v>
      </c>
      <c r="B65" s="12">
        <v>3148</v>
      </c>
      <c r="C65" s="13" t="s">
        <v>113</v>
      </c>
      <c r="D65" s="14" t="s">
        <v>201</v>
      </c>
      <c r="E65" s="105">
        <v>4</v>
      </c>
      <c r="F65" s="105">
        <v>2</v>
      </c>
      <c r="G65" s="105">
        <v>1</v>
      </c>
      <c r="H65" s="105"/>
      <c r="I65" s="105"/>
      <c r="J65" s="106"/>
      <c r="K65" s="144">
        <v>1</v>
      </c>
      <c r="L65" s="145">
        <v>1.5</v>
      </c>
      <c r="M65" s="141">
        <f>ROUND(((E65*R65*3+F65*S65*3+G65*T65*3)),2)</f>
        <v>70619.82</v>
      </c>
      <c r="N65" s="142">
        <f>ROUND(((H65*U65*3+I65*V65*3+J65*W65*3)),2)</f>
        <v>0</v>
      </c>
      <c r="O65" s="188">
        <f t="shared" si="0"/>
        <v>70619.82</v>
      </c>
      <c r="P65" s="239"/>
      <c r="Q65" s="239"/>
      <c r="R65" s="143">
        <f t="shared" si="6"/>
        <v>2942.49</v>
      </c>
      <c r="S65" s="143">
        <f t="shared" si="6"/>
        <v>3678.12</v>
      </c>
      <c r="T65" s="143">
        <f t="shared" si="6"/>
        <v>4413.74</v>
      </c>
      <c r="U65" s="143">
        <f t="shared" si="6"/>
        <v>4413.735</v>
      </c>
      <c r="V65" s="143">
        <f t="shared" si="6"/>
        <v>5517.18</v>
      </c>
      <c r="W65" s="143">
        <f t="shared" si="6"/>
        <v>6620.61</v>
      </c>
    </row>
    <row r="66" spans="1:23" ht="30" customHeight="1">
      <c r="A66" s="11">
        <f t="shared" si="3"/>
        <v>55</v>
      </c>
      <c r="B66" s="16">
        <v>3150</v>
      </c>
      <c r="C66" s="17" t="s">
        <v>114</v>
      </c>
      <c r="D66" s="18" t="s">
        <v>45</v>
      </c>
      <c r="E66" s="105"/>
      <c r="F66" s="105"/>
      <c r="G66" s="105"/>
      <c r="H66" s="105">
        <v>1</v>
      </c>
      <c r="I66" s="105"/>
      <c r="J66" s="106"/>
      <c r="K66" s="144">
        <v>1</v>
      </c>
      <c r="L66" s="145">
        <v>1.5</v>
      </c>
      <c r="M66" s="141">
        <f>ROUND(((E66*R66*3+F66*S66*3+G66*T66*3)),2)</f>
        <v>0</v>
      </c>
      <c r="N66" s="142">
        <f>ROUND(((H66*U66*3+I66*V66*3+J66*W66*3)),2)</f>
        <v>13241.21</v>
      </c>
      <c r="O66" s="188">
        <f t="shared" si="0"/>
        <v>13241.21</v>
      </c>
      <c r="P66" s="239"/>
      <c r="Q66" s="239"/>
      <c r="R66" s="143">
        <f t="shared" si="6"/>
        <v>2942.49</v>
      </c>
      <c r="S66" s="143">
        <f t="shared" si="6"/>
        <v>3678.12</v>
      </c>
      <c r="T66" s="143">
        <f t="shared" si="6"/>
        <v>4413.74</v>
      </c>
      <c r="U66" s="143">
        <f t="shared" si="6"/>
        <v>4413.735</v>
      </c>
      <c r="V66" s="143">
        <f t="shared" si="6"/>
        <v>5517.18</v>
      </c>
      <c r="W66" s="143">
        <f t="shared" si="6"/>
        <v>6620.61</v>
      </c>
    </row>
    <row r="67" spans="1:23" ht="30" customHeight="1">
      <c r="A67" s="11">
        <f t="shared" si="3"/>
        <v>56</v>
      </c>
      <c r="B67" s="16">
        <v>3151</v>
      </c>
      <c r="C67" s="17" t="s">
        <v>115</v>
      </c>
      <c r="D67" s="18" t="s">
        <v>238</v>
      </c>
      <c r="E67" s="105"/>
      <c r="F67" s="105"/>
      <c r="G67" s="105"/>
      <c r="H67" s="105">
        <v>1</v>
      </c>
      <c r="I67" s="105"/>
      <c r="J67" s="106"/>
      <c r="K67" s="144">
        <v>1</v>
      </c>
      <c r="L67" s="145">
        <v>1.5</v>
      </c>
      <c r="M67" s="141">
        <f>ROUND(((E67*R67*3+F67*S67*3+G67*T67*3)),2)</f>
        <v>0</v>
      </c>
      <c r="N67" s="142">
        <f>ROUND(((H67*U67*3+I67*V67*3+J67*W67*3)),2)</f>
        <v>13241.21</v>
      </c>
      <c r="O67" s="188">
        <f t="shared" si="0"/>
        <v>13241.21</v>
      </c>
      <c r="P67" s="239"/>
      <c r="Q67" s="239"/>
      <c r="R67" s="143">
        <f t="shared" si="6"/>
        <v>2942.49</v>
      </c>
      <c r="S67" s="143">
        <f t="shared" si="6"/>
        <v>3678.12</v>
      </c>
      <c r="T67" s="143">
        <f t="shared" si="6"/>
        <v>4413.74</v>
      </c>
      <c r="U67" s="143">
        <f t="shared" si="6"/>
        <v>4413.735</v>
      </c>
      <c r="V67" s="143">
        <f t="shared" si="6"/>
        <v>5517.18</v>
      </c>
      <c r="W67" s="143">
        <f t="shared" si="6"/>
        <v>6620.61</v>
      </c>
    </row>
    <row r="68" spans="1:23" s="150" customFormat="1" ht="37.5" customHeight="1">
      <c r="A68" s="22"/>
      <c r="B68" s="20">
        <v>3152</v>
      </c>
      <c r="C68" s="20" t="s">
        <v>116</v>
      </c>
      <c r="D68" s="21" t="s">
        <v>400</v>
      </c>
      <c r="E68" s="107"/>
      <c r="F68" s="107"/>
      <c r="G68" s="107"/>
      <c r="H68" s="107"/>
      <c r="I68" s="107"/>
      <c r="J68" s="108"/>
      <c r="K68" s="156">
        <v>1</v>
      </c>
      <c r="L68" s="157">
        <v>1.5</v>
      </c>
      <c r="M68" s="158">
        <f>ROUND(((E68*R68*3+F68*S68*3+G68*T68*3)),2)</f>
        <v>0</v>
      </c>
      <c r="N68" s="159">
        <f>ROUND(((H68*U68*3+I68*V68*3+J68*W68*3)),2)</f>
        <v>0</v>
      </c>
      <c r="O68" s="190">
        <f t="shared" si="0"/>
        <v>0</v>
      </c>
      <c r="P68" s="242"/>
      <c r="Q68" s="242"/>
      <c r="R68" s="151">
        <f t="shared" si="6"/>
        <v>2942.49</v>
      </c>
      <c r="S68" s="151">
        <f t="shared" si="6"/>
        <v>3678.12</v>
      </c>
      <c r="T68" s="151">
        <f t="shared" si="6"/>
        <v>4413.74</v>
      </c>
      <c r="U68" s="151">
        <f t="shared" si="6"/>
        <v>4413.735</v>
      </c>
      <c r="V68" s="151">
        <f t="shared" si="6"/>
        <v>5517.18</v>
      </c>
      <c r="W68" s="151">
        <f t="shared" si="6"/>
        <v>6620.61</v>
      </c>
    </row>
    <row r="69" spans="1:23" ht="30" customHeight="1">
      <c r="A69" s="15">
        <v>57</v>
      </c>
      <c r="B69" s="16">
        <v>3153</v>
      </c>
      <c r="C69" s="17" t="s">
        <v>117</v>
      </c>
      <c r="D69" s="18" t="s">
        <v>2</v>
      </c>
      <c r="E69" s="105"/>
      <c r="F69" s="105"/>
      <c r="G69" s="105"/>
      <c r="H69" s="105">
        <v>1</v>
      </c>
      <c r="I69" s="105"/>
      <c r="J69" s="106"/>
      <c r="K69" s="144">
        <v>1</v>
      </c>
      <c r="L69" s="145">
        <v>1.5</v>
      </c>
      <c r="M69" s="141">
        <f>ROUND(((E69*R69*3+F69*S69*3+G69*T69*3)),2)</f>
        <v>0</v>
      </c>
      <c r="N69" s="142">
        <f>ROUND(((H69*U69*3+I69*V69*3+J69*W69*3)),2)</f>
        <v>13241.21</v>
      </c>
      <c r="O69" s="188">
        <f t="shared" si="0"/>
        <v>13241.21</v>
      </c>
      <c r="P69" s="239"/>
      <c r="Q69" s="239"/>
      <c r="R69" s="143">
        <f t="shared" si="6"/>
        <v>2942.49</v>
      </c>
      <c r="S69" s="143">
        <f t="shared" si="6"/>
        <v>3678.12</v>
      </c>
      <c r="T69" s="143">
        <f t="shared" si="6"/>
        <v>4413.74</v>
      </c>
      <c r="U69" s="143">
        <f t="shared" si="6"/>
        <v>4413.735</v>
      </c>
      <c r="V69" s="143">
        <f t="shared" si="6"/>
        <v>5517.18</v>
      </c>
      <c r="W69" s="143">
        <f t="shared" si="6"/>
        <v>6620.61</v>
      </c>
    </row>
    <row r="70" spans="1:23" ht="30" customHeight="1">
      <c r="A70" s="15">
        <f t="shared" si="3"/>
        <v>58</v>
      </c>
      <c r="B70" s="16">
        <v>3154</v>
      </c>
      <c r="C70" s="17" t="s">
        <v>118</v>
      </c>
      <c r="D70" s="18" t="s">
        <v>196</v>
      </c>
      <c r="E70" s="105"/>
      <c r="F70" s="105"/>
      <c r="G70" s="105"/>
      <c r="H70" s="105">
        <v>1</v>
      </c>
      <c r="I70" s="105"/>
      <c r="J70" s="106"/>
      <c r="K70" s="144">
        <v>1</v>
      </c>
      <c r="L70" s="145">
        <v>1.5</v>
      </c>
      <c r="M70" s="141">
        <f>ROUND(((E70*R70*3+F70*S70*3+G70*T70*3)),2)</f>
        <v>0</v>
      </c>
      <c r="N70" s="142">
        <f>ROUND(((H70*U70*3+I70*V70*3+J70*W70*3)),2)</f>
        <v>13241.21</v>
      </c>
      <c r="O70" s="188">
        <f t="shared" si="0"/>
        <v>13241.21</v>
      </c>
      <c r="P70" s="239"/>
      <c r="Q70" s="239"/>
      <c r="R70" s="143">
        <f t="shared" si="6"/>
        <v>2942.49</v>
      </c>
      <c r="S70" s="143">
        <f t="shared" si="6"/>
        <v>3678.12</v>
      </c>
      <c r="T70" s="143">
        <f t="shared" si="6"/>
        <v>4413.74</v>
      </c>
      <c r="U70" s="143">
        <f t="shared" si="6"/>
        <v>4413.735</v>
      </c>
      <c r="V70" s="143">
        <f t="shared" si="6"/>
        <v>5517.18</v>
      </c>
      <c r="W70" s="143">
        <f t="shared" si="6"/>
        <v>6620.61</v>
      </c>
    </row>
    <row r="71" spans="1:23" s="150" customFormat="1" ht="30" customHeight="1">
      <c r="A71" s="22"/>
      <c r="B71" s="20">
        <v>3155</v>
      </c>
      <c r="C71" s="20" t="s">
        <v>119</v>
      </c>
      <c r="D71" s="95" t="s">
        <v>404</v>
      </c>
      <c r="E71" s="107"/>
      <c r="F71" s="107"/>
      <c r="G71" s="107"/>
      <c r="H71" s="107"/>
      <c r="I71" s="107"/>
      <c r="J71" s="108"/>
      <c r="K71" s="146">
        <v>1</v>
      </c>
      <c r="L71" s="147">
        <v>1.5</v>
      </c>
      <c r="M71" s="148">
        <f>ROUND(((E71*R71*3+F71*S71*3+G71*T71*3)),2)</f>
        <v>0</v>
      </c>
      <c r="N71" s="149">
        <f>ROUND(((H71*U71*3+I71*V71*3+J71*W71*3)),2)</f>
        <v>0</v>
      </c>
      <c r="O71" s="189">
        <f t="shared" si="0"/>
        <v>0</v>
      </c>
      <c r="P71" s="240"/>
      <c r="Q71" s="240"/>
      <c r="R71" s="151">
        <f t="shared" si="6"/>
        <v>2942.49</v>
      </c>
      <c r="S71" s="151">
        <f t="shared" si="6"/>
        <v>3678.12</v>
      </c>
      <c r="T71" s="151">
        <f t="shared" si="6"/>
        <v>4413.74</v>
      </c>
      <c r="U71" s="151">
        <f t="shared" si="6"/>
        <v>4413.735</v>
      </c>
      <c r="V71" s="151">
        <f t="shared" si="6"/>
        <v>5517.18</v>
      </c>
      <c r="W71" s="151">
        <f t="shared" si="6"/>
        <v>6620.61</v>
      </c>
    </row>
    <row r="72" spans="1:23" ht="30" customHeight="1">
      <c r="A72" s="15">
        <v>59</v>
      </c>
      <c r="B72" s="16">
        <v>3156</v>
      </c>
      <c r="C72" s="17" t="s">
        <v>120</v>
      </c>
      <c r="D72" s="18" t="s">
        <v>17</v>
      </c>
      <c r="E72" s="105"/>
      <c r="F72" s="105"/>
      <c r="G72" s="105"/>
      <c r="H72" s="105"/>
      <c r="I72" s="105"/>
      <c r="J72" s="106">
        <v>1</v>
      </c>
      <c r="K72" s="144">
        <v>1</v>
      </c>
      <c r="L72" s="145">
        <v>1.5</v>
      </c>
      <c r="M72" s="141">
        <f>ROUND(((E72*R72*3+F72*S72*3+G72*T72*3)),2)</f>
        <v>0</v>
      </c>
      <c r="N72" s="142">
        <f>ROUND(((H72*U72*3+I72*V72*3+J72*W72*3)),2)</f>
        <v>19861.83</v>
      </c>
      <c r="O72" s="188">
        <f aca="true" t="shared" si="7" ref="O72:O135">M72+N72</f>
        <v>19861.83</v>
      </c>
      <c r="P72" s="239"/>
      <c r="Q72" s="239"/>
      <c r="R72" s="143">
        <f aca="true" t="shared" si="8" ref="R72:W87">R71</f>
        <v>2942.49</v>
      </c>
      <c r="S72" s="143">
        <f t="shared" si="8"/>
        <v>3678.12</v>
      </c>
      <c r="T72" s="143">
        <f t="shared" si="8"/>
        <v>4413.74</v>
      </c>
      <c r="U72" s="143">
        <f t="shared" si="8"/>
        <v>4413.735</v>
      </c>
      <c r="V72" s="143">
        <f t="shared" si="8"/>
        <v>5517.18</v>
      </c>
      <c r="W72" s="143">
        <f t="shared" si="8"/>
        <v>6620.61</v>
      </c>
    </row>
    <row r="73" spans="1:23" ht="30" customHeight="1">
      <c r="A73" s="15">
        <f aca="true" t="shared" si="9" ref="A73:A136">A72+1</f>
        <v>60</v>
      </c>
      <c r="B73" s="16">
        <v>3157</v>
      </c>
      <c r="C73" s="17" t="s">
        <v>121</v>
      </c>
      <c r="D73" s="18" t="s">
        <v>220</v>
      </c>
      <c r="E73" s="105"/>
      <c r="F73" s="105"/>
      <c r="G73" s="105"/>
      <c r="H73" s="105">
        <v>3</v>
      </c>
      <c r="I73" s="105"/>
      <c r="J73" s="106"/>
      <c r="K73" s="144">
        <v>1</v>
      </c>
      <c r="L73" s="145">
        <v>1.5</v>
      </c>
      <c r="M73" s="141">
        <f>ROUND(((E73*R73*3+F73*S73*3+G73*T73*3)),2)</f>
        <v>0</v>
      </c>
      <c r="N73" s="142">
        <f>ROUND(((H73*U73*3+I73*V73*3+J73*W73*3)),2)</f>
        <v>39723.61</v>
      </c>
      <c r="O73" s="188">
        <f t="shared" si="7"/>
        <v>39723.61</v>
      </c>
      <c r="P73" s="239"/>
      <c r="Q73" s="239"/>
      <c r="R73" s="143">
        <f t="shared" si="8"/>
        <v>2942.49</v>
      </c>
      <c r="S73" s="143">
        <f t="shared" si="8"/>
        <v>3678.12</v>
      </c>
      <c r="T73" s="143">
        <f t="shared" si="8"/>
        <v>4413.74</v>
      </c>
      <c r="U73" s="143">
        <f t="shared" si="8"/>
        <v>4413.735</v>
      </c>
      <c r="V73" s="143">
        <f t="shared" si="8"/>
        <v>5517.18</v>
      </c>
      <c r="W73" s="143">
        <f t="shared" si="8"/>
        <v>6620.61</v>
      </c>
    </row>
    <row r="74" spans="1:23" ht="30" customHeight="1">
      <c r="A74" s="11">
        <f t="shared" si="9"/>
        <v>61</v>
      </c>
      <c r="B74" s="12">
        <v>3158</v>
      </c>
      <c r="C74" s="13" t="s">
        <v>122</v>
      </c>
      <c r="D74" s="14" t="s">
        <v>18</v>
      </c>
      <c r="E74" s="105"/>
      <c r="F74" s="105"/>
      <c r="G74" s="105">
        <v>1</v>
      </c>
      <c r="H74" s="105"/>
      <c r="I74" s="105"/>
      <c r="J74" s="106"/>
      <c r="K74" s="144">
        <v>1</v>
      </c>
      <c r="L74" s="145">
        <v>1.5</v>
      </c>
      <c r="M74" s="141">
        <f>ROUND(((E74*R74*3+F74*S74*3+G74*T74*3)),2)</f>
        <v>13241.22</v>
      </c>
      <c r="N74" s="142">
        <f>ROUND(((H74*U74*3+I74*V74*3+J74*W74*3)),2)</f>
        <v>0</v>
      </c>
      <c r="O74" s="188">
        <f t="shared" si="7"/>
        <v>13241.22</v>
      </c>
      <c r="P74" s="239"/>
      <c r="Q74" s="239"/>
      <c r="R74" s="143">
        <f t="shared" si="8"/>
        <v>2942.49</v>
      </c>
      <c r="S74" s="143">
        <f t="shared" si="8"/>
        <v>3678.12</v>
      </c>
      <c r="T74" s="143">
        <f t="shared" si="8"/>
        <v>4413.74</v>
      </c>
      <c r="U74" s="143">
        <f t="shared" si="8"/>
        <v>4413.735</v>
      </c>
      <c r="V74" s="143">
        <f t="shared" si="8"/>
        <v>5517.18</v>
      </c>
      <c r="W74" s="143">
        <f t="shared" si="8"/>
        <v>6620.61</v>
      </c>
    </row>
    <row r="75" spans="1:23" ht="30" customHeight="1">
      <c r="A75" s="15">
        <f t="shared" si="9"/>
        <v>62</v>
      </c>
      <c r="B75" s="12">
        <v>3160</v>
      </c>
      <c r="C75" s="13" t="s">
        <v>123</v>
      </c>
      <c r="D75" s="14" t="s">
        <v>391</v>
      </c>
      <c r="E75" s="105"/>
      <c r="F75" s="105"/>
      <c r="G75" s="105"/>
      <c r="H75" s="105">
        <v>1</v>
      </c>
      <c r="I75" s="105"/>
      <c r="J75" s="106"/>
      <c r="K75" s="144">
        <v>1</v>
      </c>
      <c r="L75" s="152">
        <v>1.5</v>
      </c>
      <c r="M75" s="141">
        <f>ROUND(((E75*R75*3+F75*S75*3+G75*T75*3)),2)</f>
        <v>0</v>
      </c>
      <c r="N75" s="142">
        <f>ROUND(((H75*U75*3+I75*V75*3+J75*W75*3)),2)</f>
        <v>13241.21</v>
      </c>
      <c r="O75" s="192">
        <f t="shared" si="7"/>
        <v>13241.21</v>
      </c>
      <c r="P75" s="241"/>
      <c r="Q75" s="241"/>
      <c r="R75" s="143">
        <f t="shared" si="8"/>
        <v>2942.49</v>
      </c>
      <c r="S75" s="143">
        <f t="shared" si="8"/>
        <v>3678.12</v>
      </c>
      <c r="T75" s="143">
        <f t="shared" si="8"/>
        <v>4413.74</v>
      </c>
      <c r="U75" s="143">
        <f t="shared" si="8"/>
        <v>4413.735</v>
      </c>
      <c r="V75" s="143">
        <f t="shared" si="8"/>
        <v>5517.18</v>
      </c>
      <c r="W75" s="143">
        <f t="shared" si="8"/>
        <v>6620.61</v>
      </c>
    </row>
    <row r="76" spans="1:23" ht="30" customHeight="1">
      <c r="A76" s="15">
        <f t="shared" si="9"/>
        <v>63</v>
      </c>
      <c r="B76" s="16">
        <v>3161</v>
      </c>
      <c r="C76" s="17" t="s">
        <v>124</v>
      </c>
      <c r="D76" s="18" t="s">
        <v>19</v>
      </c>
      <c r="E76" s="105">
        <v>1</v>
      </c>
      <c r="F76" s="105"/>
      <c r="G76" s="105"/>
      <c r="H76" s="105"/>
      <c r="I76" s="105"/>
      <c r="J76" s="106"/>
      <c r="K76" s="144">
        <v>1</v>
      </c>
      <c r="L76" s="145">
        <v>1.5</v>
      </c>
      <c r="M76" s="141">
        <f>ROUND(((E76*R76*3+F76*S76*3+G76*T76*3)),2)</f>
        <v>8827.47</v>
      </c>
      <c r="N76" s="142">
        <f>ROUND(((H76*U76*3+I76*V76*3+J76*W76*3)),2)</f>
        <v>0</v>
      </c>
      <c r="O76" s="188">
        <f t="shared" si="7"/>
        <v>8827.47</v>
      </c>
      <c r="P76" s="239"/>
      <c r="Q76" s="239"/>
      <c r="R76" s="143">
        <f t="shared" si="8"/>
        <v>2942.49</v>
      </c>
      <c r="S76" s="143">
        <f t="shared" si="8"/>
        <v>3678.12</v>
      </c>
      <c r="T76" s="143">
        <f t="shared" si="8"/>
        <v>4413.74</v>
      </c>
      <c r="U76" s="143">
        <f t="shared" si="8"/>
        <v>4413.735</v>
      </c>
      <c r="V76" s="143">
        <f t="shared" si="8"/>
        <v>5517.18</v>
      </c>
      <c r="W76" s="143">
        <f t="shared" si="8"/>
        <v>6620.61</v>
      </c>
    </row>
    <row r="77" spans="1:23" ht="30" customHeight="1">
      <c r="A77" s="15">
        <f t="shared" si="9"/>
        <v>64</v>
      </c>
      <c r="B77" s="16">
        <v>3162</v>
      </c>
      <c r="C77" s="17" t="s">
        <v>125</v>
      </c>
      <c r="D77" s="18" t="s">
        <v>20</v>
      </c>
      <c r="E77" s="105"/>
      <c r="F77" s="105"/>
      <c r="G77" s="105"/>
      <c r="H77" s="105">
        <v>1</v>
      </c>
      <c r="I77" s="105"/>
      <c r="J77" s="106"/>
      <c r="K77" s="144">
        <v>1</v>
      </c>
      <c r="L77" s="145">
        <v>1.5</v>
      </c>
      <c r="M77" s="141">
        <f>ROUND(((E77*R77*3+F77*S77*3+G77*T77*3)),2)</f>
        <v>0</v>
      </c>
      <c r="N77" s="142">
        <f>ROUND(((H77*U77*3+I77*V77*3+J77*W77*3)),2)</f>
        <v>13241.21</v>
      </c>
      <c r="O77" s="188">
        <f t="shared" si="7"/>
        <v>13241.21</v>
      </c>
      <c r="P77" s="239"/>
      <c r="Q77" s="239"/>
      <c r="R77" s="143">
        <f t="shared" si="8"/>
        <v>2942.49</v>
      </c>
      <c r="S77" s="143">
        <f t="shared" si="8"/>
        <v>3678.12</v>
      </c>
      <c r="T77" s="143">
        <f t="shared" si="8"/>
        <v>4413.74</v>
      </c>
      <c r="U77" s="143">
        <f t="shared" si="8"/>
        <v>4413.735</v>
      </c>
      <c r="V77" s="143">
        <f t="shared" si="8"/>
        <v>5517.18</v>
      </c>
      <c r="W77" s="143">
        <f t="shared" si="8"/>
        <v>6620.61</v>
      </c>
    </row>
    <row r="78" spans="1:23" ht="30" customHeight="1">
      <c r="A78" s="11">
        <f t="shared" si="9"/>
        <v>65</v>
      </c>
      <c r="B78" s="12">
        <v>3163</v>
      </c>
      <c r="C78" s="13" t="s">
        <v>126</v>
      </c>
      <c r="D78" s="14" t="s">
        <v>21</v>
      </c>
      <c r="E78" s="105">
        <v>1</v>
      </c>
      <c r="F78" s="105"/>
      <c r="G78" s="105">
        <v>1</v>
      </c>
      <c r="H78" s="105"/>
      <c r="I78" s="105"/>
      <c r="J78" s="106"/>
      <c r="K78" s="144">
        <v>1</v>
      </c>
      <c r="L78" s="145">
        <v>1.5</v>
      </c>
      <c r="M78" s="141">
        <f>ROUND(((E78*R78*3+F78*S78*3+G78*T78*3)),2)</f>
        <v>22068.69</v>
      </c>
      <c r="N78" s="142">
        <f>ROUND(((H78*U78*3+I78*V78*3+J78*W78*3)),2)</f>
        <v>0</v>
      </c>
      <c r="O78" s="188">
        <f t="shared" si="7"/>
        <v>22068.69</v>
      </c>
      <c r="P78" s="239"/>
      <c r="Q78" s="239"/>
      <c r="R78" s="143">
        <f t="shared" si="8"/>
        <v>2942.49</v>
      </c>
      <c r="S78" s="143">
        <f t="shared" si="8"/>
        <v>3678.12</v>
      </c>
      <c r="T78" s="143">
        <f t="shared" si="8"/>
        <v>4413.74</v>
      </c>
      <c r="U78" s="143">
        <f t="shared" si="8"/>
        <v>4413.735</v>
      </c>
      <c r="V78" s="143">
        <f t="shared" si="8"/>
        <v>5517.18</v>
      </c>
      <c r="W78" s="143">
        <f t="shared" si="8"/>
        <v>6620.61</v>
      </c>
    </row>
    <row r="79" spans="1:23" ht="30" customHeight="1">
      <c r="A79" s="11">
        <f t="shared" si="9"/>
        <v>66</v>
      </c>
      <c r="B79" s="12">
        <v>3164</v>
      </c>
      <c r="C79" s="13" t="s">
        <v>127</v>
      </c>
      <c r="D79" s="14" t="s">
        <v>22</v>
      </c>
      <c r="E79" s="105">
        <v>1</v>
      </c>
      <c r="F79" s="105">
        <v>1</v>
      </c>
      <c r="G79" s="105"/>
      <c r="H79" s="105"/>
      <c r="I79" s="105"/>
      <c r="J79" s="106"/>
      <c r="K79" s="144">
        <v>1</v>
      </c>
      <c r="L79" s="145">
        <v>1.5</v>
      </c>
      <c r="M79" s="141">
        <f>ROUND(((E79*R79*3+F79*S79*3+G79*T79*3)),2)</f>
        <v>19861.83</v>
      </c>
      <c r="N79" s="142">
        <f>ROUND(((H79*U79*3+I79*V79*3+J79*W79*3)),2)</f>
        <v>0</v>
      </c>
      <c r="O79" s="188">
        <f t="shared" si="7"/>
        <v>19861.83</v>
      </c>
      <c r="P79" s="239"/>
      <c r="Q79" s="239"/>
      <c r="R79" s="143">
        <f t="shared" si="8"/>
        <v>2942.49</v>
      </c>
      <c r="S79" s="143">
        <f t="shared" si="8"/>
        <v>3678.12</v>
      </c>
      <c r="T79" s="143">
        <f t="shared" si="8"/>
        <v>4413.74</v>
      </c>
      <c r="U79" s="143">
        <f t="shared" si="8"/>
        <v>4413.735</v>
      </c>
      <c r="V79" s="143">
        <f t="shared" si="8"/>
        <v>5517.18</v>
      </c>
      <c r="W79" s="143">
        <f t="shared" si="8"/>
        <v>6620.61</v>
      </c>
    </row>
    <row r="80" spans="1:23" ht="30" customHeight="1">
      <c r="A80" s="15">
        <f t="shared" si="9"/>
        <v>67</v>
      </c>
      <c r="B80" s="16">
        <v>3168</v>
      </c>
      <c r="C80" s="17" t="s">
        <v>128</v>
      </c>
      <c r="D80" s="18" t="s">
        <v>197</v>
      </c>
      <c r="E80" s="105"/>
      <c r="F80" s="105">
        <v>1</v>
      </c>
      <c r="G80" s="105"/>
      <c r="H80" s="105"/>
      <c r="I80" s="105"/>
      <c r="J80" s="106"/>
      <c r="K80" s="144">
        <v>1</v>
      </c>
      <c r="L80" s="145">
        <v>1.5</v>
      </c>
      <c r="M80" s="141">
        <f>ROUND(((E80*R80*3+F80*S80*3+G80*T80*3)),2)</f>
        <v>11034.36</v>
      </c>
      <c r="N80" s="142">
        <f>ROUND(((H80*U80*3+I80*V80*3+J80*W80*3)),2)</f>
        <v>0</v>
      </c>
      <c r="O80" s="188">
        <f t="shared" si="7"/>
        <v>11034.36</v>
      </c>
      <c r="P80" s="239"/>
      <c r="Q80" s="239"/>
      <c r="R80" s="143">
        <f t="shared" si="8"/>
        <v>2942.49</v>
      </c>
      <c r="S80" s="143">
        <f t="shared" si="8"/>
        <v>3678.12</v>
      </c>
      <c r="T80" s="143">
        <f t="shared" si="8"/>
        <v>4413.74</v>
      </c>
      <c r="U80" s="143">
        <f t="shared" si="8"/>
        <v>4413.735</v>
      </c>
      <c r="V80" s="143">
        <f t="shared" si="8"/>
        <v>5517.18</v>
      </c>
      <c r="W80" s="143">
        <f t="shared" si="8"/>
        <v>6620.61</v>
      </c>
    </row>
    <row r="81" spans="1:23" ht="30" customHeight="1">
      <c r="A81" s="15">
        <f t="shared" si="9"/>
        <v>68</v>
      </c>
      <c r="B81" s="16">
        <v>3169</v>
      </c>
      <c r="C81" s="17">
        <v>19510507</v>
      </c>
      <c r="D81" s="18" t="s">
        <v>280</v>
      </c>
      <c r="E81" s="105"/>
      <c r="F81" s="105">
        <v>1</v>
      </c>
      <c r="G81" s="105"/>
      <c r="H81" s="105"/>
      <c r="I81" s="105"/>
      <c r="J81" s="106"/>
      <c r="K81" s="144">
        <v>1</v>
      </c>
      <c r="L81" s="145">
        <v>1.5</v>
      </c>
      <c r="M81" s="141">
        <f>ROUND(((E81*R81*3+F81*S81*3+G81*T81*3)),2)</f>
        <v>11034.36</v>
      </c>
      <c r="N81" s="142">
        <f>ROUND(((H81*U81*3+I81*V81*3+J81*W81*3)),2)</f>
        <v>0</v>
      </c>
      <c r="O81" s="188">
        <f t="shared" si="7"/>
        <v>11034.36</v>
      </c>
      <c r="P81" s="239"/>
      <c r="Q81" s="239"/>
      <c r="R81" s="143">
        <f t="shared" si="8"/>
        <v>2942.49</v>
      </c>
      <c r="S81" s="143">
        <f t="shared" si="8"/>
        <v>3678.12</v>
      </c>
      <c r="T81" s="143">
        <f t="shared" si="8"/>
        <v>4413.74</v>
      </c>
      <c r="U81" s="143">
        <f t="shared" si="8"/>
        <v>4413.735</v>
      </c>
      <c r="V81" s="143">
        <f t="shared" si="8"/>
        <v>5517.18</v>
      </c>
      <c r="W81" s="143">
        <f t="shared" si="8"/>
        <v>6620.61</v>
      </c>
    </row>
    <row r="82" spans="1:23" ht="30" customHeight="1">
      <c r="A82" s="11">
        <f t="shared" si="9"/>
        <v>69</v>
      </c>
      <c r="B82" s="12">
        <v>3170</v>
      </c>
      <c r="C82" s="13" t="s">
        <v>129</v>
      </c>
      <c r="D82" s="14" t="s">
        <v>48</v>
      </c>
      <c r="E82" s="105"/>
      <c r="F82" s="105"/>
      <c r="G82" s="105"/>
      <c r="H82" s="105">
        <v>2</v>
      </c>
      <c r="I82" s="105">
        <v>1</v>
      </c>
      <c r="J82" s="106"/>
      <c r="K82" s="144">
        <v>1</v>
      </c>
      <c r="L82" s="145">
        <v>1.5</v>
      </c>
      <c r="M82" s="141">
        <f>ROUND(((E82*R82*3+F82*S82*3+G82*T82*3)),2)</f>
        <v>0</v>
      </c>
      <c r="N82" s="142">
        <f>ROUND(((H82*U82*3+I82*V82*3+J82*W82*3)),2)</f>
        <v>43033.95</v>
      </c>
      <c r="O82" s="188">
        <f t="shared" si="7"/>
        <v>43033.95</v>
      </c>
      <c r="P82" s="239"/>
      <c r="Q82" s="239"/>
      <c r="R82" s="143">
        <f t="shared" si="8"/>
        <v>2942.49</v>
      </c>
      <c r="S82" s="143">
        <f t="shared" si="8"/>
        <v>3678.12</v>
      </c>
      <c r="T82" s="143">
        <f t="shared" si="8"/>
        <v>4413.74</v>
      </c>
      <c r="U82" s="143">
        <f t="shared" si="8"/>
        <v>4413.735</v>
      </c>
      <c r="V82" s="143">
        <f t="shared" si="8"/>
        <v>5517.18</v>
      </c>
      <c r="W82" s="143">
        <f t="shared" si="8"/>
        <v>6620.61</v>
      </c>
    </row>
    <row r="83" spans="1:23" ht="30" customHeight="1">
      <c r="A83" s="15">
        <f t="shared" si="9"/>
        <v>70</v>
      </c>
      <c r="B83" s="16">
        <v>3172</v>
      </c>
      <c r="C83" s="17" t="s">
        <v>130</v>
      </c>
      <c r="D83" s="18" t="s">
        <v>203</v>
      </c>
      <c r="E83" s="105">
        <v>1</v>
      </c>
      <c r="F83" s="105"/>
      <c r="G83" s="105"/>
      <c r="H83" s="105"/>
      <c r="I83" s="105"/>
      <c r="J83" s="106"/>
      <c r="K83" s="144">
        <v>1</v>
      </c>
      <c r="L83" s="145">
        <v>1.5</v>
      </c>
      <c r="M83" s="141">
        <f>ROUND(((E83*R83*3+F83*S83*3+G83*T83*3)),2)</f>
        <v>8827.47</v>
      </c>
      <c r="N83" s="142">
        <f>ROUND(((H83*U83*3+I83*V83*3+J83*W83*3)),2)</f>
        <v>0</v>
      </c>
      <c r="O83" s="188">
        <f t="shared" si="7"/>
        <v>8827.47</v>
      </c>
      <c r="P83" s="239"/>
      <c r="Q83" s="239"/>
      <c r="R83" s="143">
        <f t="shared" si="8"/>
        <v>2942.49</v>
      </c>
      <c r="S83" s="143">
        <f t="shared" si="8"/>
        <v>3678.12</v>
      </c>
      <c r="T83" s="143">
        <f t="shared" si="8"/>
        <v>4413.74</v>
      </c>
      <c r="U83" s="143">
        <f t="shared" si="8"/>
        <v>4413.735</v>
      </c>
      <c r="V83" s="143">
        <f t="shared" si="8"/>
        <v>5517.18</v>
      </c>
      <c r="W83" s="143">
        <f t="shared" si="8"/>
        <v>6620.61</v>
      </c>
    </row>
    <row r="84" spans="1:23" ht="30" customHeight="1">
      <c r="A84" s="15">
        <f t="shared" si="9"/>
        <v>71</v>
      </c>
      <c r="B84" s="16">
        <v>3176</v>
      </c>
      <c r="C84" s="17" t="s">
        <v>131</v>
      </c>
      <c r="D84" s="18" t="s">
        <v>36</v>
      </c>
      <c r="E84" s="105">
        <v>1</v>
      </c>
      <c r="F84" s="105"/>
      <c r="G84" s="105"/>
      <c r="H84" s="105"/>
      <c r="I84" s="105"/>
      <c r="J84" s="106"/>
      <c r="K84" s="144">
        <v>1</v>
      </c>
      <c r="L84" s="145">
        <v>1.5</v>
      </c>
      <c r="M84" s="141">
        <f>ROUND(((E84*R84*3+F84*S84*3+G84*T84*3)),2)</f>
        <v>8827.47</v>
      </c>
      <c r="N84" s="142">
        <f>ROUND(((H84*U84*3+I84*V84*3+J84*W84*3)),2)</f>
        <v>0</v>
      </c>
      <c r="O84" s="188">
        <f t="shared" si="7"/>
        <v>8827.47</v>
      </c>
      <c r="P84" s="239"/>
      <c r="Q84" s="239"/>
      <c r="R84" s="143">
        <f t="shared" si="8"/>
        <v>2942.49</v>
      </c>
      <c r="S84" s="143">
        <f t="shared" si="8"/>
        <v>3678.12</v>
      </c>
      <c r="T84" s="143">
        <f t="shared" si="8"/>
        <v>4413.74</v>
      </c>
      <c r="U84" s="143">
        <f t="shared" si="8"/>
        <v>4413.735</v>
      </c>
      <c r="V84" s="143">
        <f t="shared" si="8"/>
        <v>5517.18</v>
      </c>
      <c r="W84" s="143">
        <f t="shared" si="8"/>
        <v>6620.61</v>
      </c>
    </row>
    <row r="85" spans="1:23" ht="30" customHeight="1">
      <c r="A85" s="15">
        <f t="shared" si="9"/>
        <v>72</v>
      </c>
      <c r="B85" s="16">
        <v>3178</v>
      </c>
      <c r="C85" s="17" t="s">
        <v>132</v>
      </c>
      <c r="D85" s="18" t="s">
        <v>23</v>
      </c>
      <c r="E85" s="105"/>
      <c r="F85" s="105"/>
      <c r="G85" s="105">
        <v>1</v>
      </c>
      <c r="H85" s="105"/>
      <c r="I85" s="105"/>
      <c r="J85" s="106"/>
      <c r="K85" s="144">
        <v>1</v>
      </c>
      <c r="L85" s="145">
        <v>1.5</v>
      </c>
      <c r="M85" s="141">
        <f>ROUND(((E85*R85*3+F85*S85*3+G85*T85*3)),2)</f>
        <v>13241.22</v>
      </c>
      <c r="N85" s="142">
        <f>ROUND(((H85*U85*3+I85*V85*3+J85*W85*3)),2)</f>
        <v>0</v>
      </c>
      <c r="O85" s="188">
        <f t="shared" si="7"/>
        <v>13241.22</v>
      </c>
      <c r="P85" s="239"/>
      <c r="Q85" s="239"/>
      <c r="R85" s="143">
        <f t="shared" si="8"/>
        <v>2942.49</v>
      </c>
      <c r="S85" s="143">
        <f t="shared" si="8"/>
        <v>3678.12</v>
      </c>
      <c r="T85" s="143">
        <f t="shared" si="8"/>
        <v>4413.74</v>
      </c>
      <c r="U85" s="143">
        <f t="shared" si="8"/>
        <v>4413.735</v>
      </c>
      <c r="V85" s="143">
        <f t="shared" si="8"/>
        <v>5517.18</v>
      </c>
      <c r="W85" s="143">
        <f t="shared" si="8"/>
        <v>6620.61</v>
      </c>
    </row>
    <row r="86" spans="1:23" ht="30" customHeight="1">
      <c r="A86" s="11">
        <f t="shared" si="9"/>
        <v>73</v>
      </c>
      <c r="B86" s="12">
        <v>3179</v>
      </c>
      <c r="C86" s="13" t="s">
        <v>133</v>
      </c>
      <c r="D86" s="14" t="s">
        <v>50</v>
      </c>
      <c r="E86" s="105">
        <v>1</v>
      </c>
      <c r="F86" s="105">
        <v>1</v>
      </c>
      <c r="G86" s="105">
        <v>1</v>
      </c>
      <c r="H86" s="105"/>
      <c r="I86" s="105"/>
      <c r="J86" s="106"/>
      <c r="K86" s="144">
        <v>1</v>
      </c>
      <c r="L86" s="145">
        <v>1.5</v>
      </c>
      <c r="M86" s="141">
        <f>ROUND(((E86*R86*3+F86*S86*3+G86*T86*3)),2)</f>
        <v>33103.05</v>
      </c>
      <c r="N86" s="142">
        <f>ROUND(((H86*U86*3+I86*V86*3+J86*W86*3)),2)</f>
        <v>0</v>
      </c>
      <c r="O86" s="188">
        <f t="shared" si="7"/>
        <v>33103.05</v>
      </c>
      <c r="P86" s="239"/>
      <c r="Q86" s="239"/>
      <c r="R86" s="143">
        <f t="shared" si="8"/>
        <v>2942.49</v>
      </c>
      <c r="S86" s="143">
        <f t="shared" si="8"/>
        <v>3678.12</v>
      </c>
      <c r="T86" s="143">
        <f t="shared" si="8"/>
        <v>4413.74</v>
      </c>
      <c r="U86" s="143">
        <f t="shared" si="8"/>
        <v>4413.735</v>
      </c>
      <c r="V86" s="143">
        <f t="shared" si="8"/>
        <v>5517.18</v>
      </c>
      <c r="W86" s="143">
        <f t="shared" si="8"/>
        <v>6620.61</v>
      </c>
    </row>
    <row r="87" spans="1:23" ht="30" customHeight="1">
      <c r="A87" s="15">
        <f t="shared" si="9"/>
        <v>74</v>
      </c>
      <c r="B87" s="16">
        <v>3181</v>
      </c>
      <c r="C87" s="17" t="s">
        <v>134</v>
      </c>
      <c r="D87" s="18" t="s">
        <v>195</v>
      </c>
      <c r="E87" s="105"/>
      <c r="F87" s="105"/>
      <c r="G87" s="105"/>
      <c r="H87" s="105">
        <v>2</v>
      </c>
      <c r="I87" s="105"/>
      <c r="J87" s="106"/>
      <c r="K87" s="144">
        <v>1</v>
      </c>
      <c r="L87" s="145">
        <v>1.5</v>
      </c>
      <c r="M87" s="141">
        <f>ROUND(((E87*R87*3+F87*S87*3+G87*T87*3)),2)</f>
        <v>0</v>
      </c>
      <c r="N87" s="142">
        <f>ROUND(((H87*U87*3+I87*V87*3+J87*W87*3)),2)</f>
        <v>26482.41</v>
      </c>
      <c r="O87" s="188">
        <f t="shared" si="7"/>
        <v>26482.41</v>
      </c>
      <c r="P87" s="239"/>
      <c r="Q87" s="239"/>
      <c r="R87" s="143">
        <f t="shared" si="8"/>
        <v>2942.49</v>
      </c>
      <c r="S87" s="143">
        <f t="shared" si="8"/>
        <v>3678.12</v>
      </c>
      <c r="T87" s="143">
        <f t="shared" si="8"/>
        <v>4413.74</v>
      </c>
      <c r="U87" s="143">
        <f t="shared" si="8"/>
        <v>4413.735</v>
      </c>
      <c r="V87" s="143">
        <f t="shared" si="8"/>
        <v>5517.18</v>
      </c>
      <c r="W87" s="143">
        <f t="shared" si="8"/>
        <v>6620.61</v>
      </c>
    </row>
    <row r="88" spans="1:23" ht="30" customHeight="1">
      <c r="A88" s="15">
        <f t="shared" si="9"/>
        <v>75</v>
      </c>
      <c r="B88" s="16">
        <v>3182</v>
      </c>
      <c r="C88" s="17" t="s">
        <v>135</v>
      </c>
      <c r="D88" s="18" t="s">
        <v>24</v>
      </c>
      <c r="E88" s="105"/>
      <c r="F88" s="105"/>
      <c r="G88" s="105">
        <v>1</v>
      </c>
      <c r="H88" s="105"/>
      <c r="I88" s="105"/>
      <c r="J88" s="106"/>
      <c r="K88" s="144">
        <v>1</v>
      </c>
      <c r="L88" s="145">
        <v>1.5</v>
      </c>
      <c r="M88" s="141">
        <f>ROUND(((E88*R88*3+F88*S88*3+G88*T88*3)),2)</f>
        <v>13241.22</v>
      </c>
      <c r="N88" s="142">
        <f>ROUND(((H88*U88*3+I88*V88*3+J88*W88*3)),2)</f>
        <v>0</v>
      </c>
      <c r="O88" s="188">
        <f t="shared" si="7"/>
        <v>13241.22</v>
      </c>
      <c r="P88" s="239"/>
      <c r="Q88" s="239"/>
      <c r="R88" s="143">
        <f aca="true" t="shared" si="10" ref="R88:W103">R87</f>
        <v>2942.49</v>
      </c>
      <c r="S88" s="143">
        <f t="shared" si="10"/>
        <v>3678.12</v>
      </c>
      <c r="T88" s="143">
        <f t="shared" si="10"/>
        <v>4413.74</v>
      </c>
      <c r="U88" s="143">
        <f t="shared" si="10"/>
        <v>4413.735</v>
      </c>
      <c r="V88" s="143">
        <f t="shared" si="10"/>
        <v>5517.18</v>
      </c>
      <c r="W88" s="143">
        <f t="shared" si="10"/>
        <v>6620.61</v>
      </c>
    </row>
    <row r="89" spans="1:23" ht="30" customHeight="1">
      <c r="A89" s="15">
        <f t="shared" si="9"/>
        <v>76</v>
      </c>
      <c r="B89" s="16">
        <v>3185</v>
      </c>
      <c r="C89" s="17" t="s">
        <v>136</v>
      </c>
      <c r="D89" s="18" t="s">
        <v>53</v>
      </c>
      <c r="E89" s="105"/>
      <c r="F89" s="105"/>
      <c r="G89" s="105">
        <v>1</v>
      </c>
      <c r="H89" s="105"/>
      <c r="I89" s="105"/>
      <c r="J89" s="106"/>
      <c r="K89" s="144">
        <v>1</v>
      </c>
      <c r="L89" s="145">
        <v>1.5</v>
      </c>
      <c r="M89" s="141">
        <f>ROUND(((E89*R89*3+F89*S89*3+G89*T89*3)),2)</f>
        <v>13241.22</v>
      </c>
      <c r="N89" s="142">
        <f>ROUND(((H89*U89*3+I89*V89*3+J89*W89*3)),2)</f>
        <v>0</v>
      </c>
      <c r="O89" s="188">
        <f t="shared" si="7"/>
        <v>13241.22</v>
      </c>
      <c r="P89" s="239"/>
      <c r="Q89" s="239"/>
      <c r="R89" s="143">
        <f t="shared" si="10"/>
        <v>2942.49</v>
      </c>
      <c r="S89" s="143">
        <f t="shared" si="10"/>
        <v>3678.12</v>
      </c>
      <c r="T89" s="143">
        <f t="shared" si="10"/>
        <v>4413.74</v>
      </c>
      <c r="U89" s="143">
        <f t="shared" si="10"/>
        <v>4413.735</v>
      </c>
      <c r="V89" s="143">
        <f t="shared" si="10"/>
        <v>5517.18</v>
      </c>
      <c r="W89" s="143">
        <f t="shared" si="10"/>
        <v>6620.61</v>
      </c>
    </row>
    <row r="90" spans="1:23" ht="30" customHeight="1">
      <c r="A90" s="15">
        <f t="shared" si="9"/>
        <v>77</v>
      </c>
      <c r="B90" s="16">
        <v>3187</v>
      </c>
      <c r="C90" s="17" t="s">
        <v>137</v>
      </c>
      <c r="D90" s="18" t="s">
        <v>46</v>
      </c>
      <c r="E90" s="105">
        <v>2</v>
      </c>
      <c r="F90" s="105"/>
      <c r="G90" s="105"/>
      <c r="H90" s="105"/>
      <c r="I90" s="105"/>
      <c r="J90" s="106"/>
      <c r="K90" s="144">
        <v>1</v>
      </c>
      <c r="L90" s="145">
        <v>1.5</v>
      </c>
      <c r="M90" s="141">
        <f>ROUND(((E90*R90*3+F90*S90*3+G90*T90*3)),2)</f>
        <v>17654.94</v>
      </c>
      <c r="N90" s="142">
        <f>ROUND(((H90*U90*3+I90*V90*3+J90*W90*3)),2)</f>
        <v>0</v>
      </c>
      <c r="O90" s="188">
        <f t="shared" si="7"/>
        <v>17654.94</v>
      </c>
      <c r="P90" s="239"/>
      <c r="Q90" s="239"/>
      <c r="R90" s="143">
        <f t="shared" si="10"/>
        <v>2942.49</v>
      </c>
      <c r="S90" s="143">
        <f t="shared" si="10"/>
        <v>3678.12</v>
      </c>
      <c r="T90" s="143">
        <f t="shared" si="10"/>
        <v>4413.74</v>
      </c>
      <c r="U90" s="143">
        <f t="shared" si="10"/>
        <v>4413.735</v>
      </c>
      <c r="V90" s="143">
        <f t="shared" si="10"/>
        <v>5517.18</v>
      </c>
      <c r="W90" s="143">
        <f t="shared" si="10"/>
        <v>6620.61</v>
      </c>
    </row>
    <row r="91" spans="1:23" ht="30" customHeight="1">
      <c r="A91" s="15">
        <f t="shared" si="9"/>
        <v>78</v>
      </c>
      <c r="B91" s="16">
        <v>3190</v>
      </c>
      <c r="C91" s="17" t="s">
        <v>138</v>
      </c>
      <c r="D91" s="18" t="s">
        <v>40</v>
      </c>
      <c r="E91" s="105">
        <v>2</v>
      </c>
      <c r="F91" s="105">
        <v>1</v>
      </c>
      <c r="G91" s="105">
        <v>1</v>
      </c>
      <c r="H91" s="105"/>
      <c r="I91" s="105"/>
      <c r="J91" s="106"/>
      <c r="K91" s="144">
        <v>1</v>
      </c>
      <c r="L91" s="145">
        <v>1.5</v>
      </c>
      <c r="M91" s="141">
        <f>ROUND(((E91*R91*3+F91*S91*3+G91*T91*3)),2)</f>
        <v>41930.52</v>
      </c>
      <c r="N91" s="142">
        <f>ROUND(((H91*U91*3+I91*V91*3+J91*W91*3)),2)</f>
        <v>0</v>
      </c>
      <c r="O91" s="188">
        <f t="shared" si="7"/>
        <v>41930.52</v>
      </c>
      <c r="P91" s="239"/>
      <c r="Q91" s="239"/>
      <c r="R91" s="143">
        <f t="shared" si="10"/>
        <v>2942.49</v>
      </c>
      <c r="S91" s="143">
        <f t="shared" si="10"/>
        <v>3678.12</v>
      </c>
      <c r="T91" s="143">
        <f t="shared" si="10"/>
        <v>4413.74</v>
      </c>
      <c r="U91" s="143">
        <f t="shared" si="10"/>
        <v>4413.735</v>
      </c>
      <c r="V91" s="143">
        <f t="shared" si="10"/>
        <v>5517.18</v>
      </c>
      <c r="W91" s="143">
        <f t="shared" si="10"/>
        <v>6620.61</v>
      </c>
    </row>
    <row r="92" spans="1:23" ht="30" customHeight="1">
      <c r="A92" s="11">
        <f t="shared" si="9"/>
        <v>79</v>
      </c>
      <c r="B92" s="12">
        <v>3193</v>
      </c>
      <c r="C92" s="13" t="s">
        <v>139</v>
      </c>
      <c r="D92" s="14" t="s">
        <v>210</v>
      </c>
      <c r="E92" s="105">
        <v>3</v>
      </c>
      <c r="F92" s="105"/>
      <c r="G92" s="105"/>
      <c r="H92" s="105"/>
      <c r="I92" s="105"/>
      <c r="J92" s="106"/>
      <c r="K92" s="144">
        <v>1</v>
      </c>
      <c r="L92" s="145">
        <v>1.5</v>
      </c>
      <c r="M92" s="141">
        <f>ROUND(((E92*R92*3+F92*S92*3+G92*T92*3)),2)</f>
        <v>26482.41</v>
      </c>
      <c r="N92" s="142">
        <f>ROUND(((H92*U92*3+I92*V92*3+J92*W92*3)),2)</f>
        <v>0</v>
      </c>
      <c r="O92" s="188">
        <f t="shared" si="7"/>
        <v>26482.41</v>
      </c>
      <c r="P92" s="239"/>
      <c r="Q92" s="239"/>
      <c r="R92" s="143">
        <f t="shared" si="10"/>
        <v>2942.49</v>
      </c>
      <c r="S92" s="143">
        <f t="shared" si="10"/>
        <v>3678.12</v>
      </c>
      <c r="T92" s="143">
        <f t="shared" si="10"/>
        <v>4413.74</v>
      </c>
      <c r="U92" s="143">
        <f t="shared" si="10"/>
        <v>4413.735</v>
      </c>
      <c r="V92" s="143">
        <f t="shared" si="10"/>
        <v>5517.18</v>
      </c>
      <c r="W92" s="143">
        <f t="shared" si="10"/>
        <v>6620.61</v>
      </c>
    </row>
    <row r="93" spans="1:23" ht="30" customHeight="1">
      <c r="A93" s="15">
        <f t="shared" si="9"/>
        <v>80</v>
      </c>
      <c r="B93" s="16">
        <v>3197</v>
      </c>
      <c r="C93" s="17" t="s">
        <v>281</v>
      </c>
      <c r="D93" s="18" t="s">
        <v>0</v>
      </c>
      <c r="E93" s="105">
        <v>2</v>
      </c>
      <c r="F93" s="105"/>
      <c r="G93" s="105"/>
      <c r="H93" s="105"/>
      <c r="I93" s="105"/>
      <c r="J93" s="106"/>
      <c r="K93" s="144">
        <v>1</v>
      </c>
      <c r="L93" s="145">
        <v>1.5</v>
      </c>
      <c r="M93" s="141">
        <f>ROUND(((E93*R93*3+F93*S93*3+G93*T93*3)),2)</f>
        <v>17654.94</v>
      </c>
      <c r="N93" s="142">
        <f>ROUND(((H93*U93*3+I93*V93*3+J93*W93*3)),2)</f>
        <v>0</v>
      </c>
      <c r="O93" s="188">
        <f t="shared" si="7"/>
        <v>17654.94</v>
      </c>
      <c r="P93" s="239"/>
      <c r="Q93" s="239"/>
      <c r="R93" s="143">
        <f t="shared" si="10"/>
        <v>2942.49</v>
      </c>
      <c r="S93" s="143">
        <f t="shared" si="10"/>
        <v>3678.12</v>
      </c>
      <c r="T93" s="143">
        <f t="shared" si="10"/>
        <v>4413.74</v>
      </c>
      <c r="U93" s="143">
        <f t="shared" si="10"/>
        <v>4413.735</v>
      </c>
      <c r="V93" s="143">
        <f t="shared" si="10"/>
        <v>5517.18</v>
      </c>
      <c r="W93" s="143">
        <f t="shared" si="10"/>
        <v>6620.61</v>
      </c>
    </row>
    <row r="94" spans="1:23" ht="30" customHeight="1">
      <c r="A94" s="15">
        <f t="shared" si="9"/>
        <v>81</v>
      </c>
      <c r="B94" s="16">
        <v>3199</v>
      </c>
      <c r="C94" s="17" t="s">
        <v>140</v>
      </c>
      <c r="D94" s="18" t="s">
        <v>25</v>
      </c>
      <c r="E94" s="105">
        <v>1</v>
      </c>
      <c r="F94" s="105">
        <v>1</v>
      </c>
      <c r="G94" s="105"/>
      <c r="H94" s="105"/>
      <c r="I94" s="105"/>
      <c r="J94" s="106"/>
      <c r="K94" s="144">
        <v>1</v>
      </c>
      <c r="L94" s="145">
        <v>1.5</v>
      </c>
      <c r="M94" s="141">
        <f>ROUND(((E94*R94*3+F94*S94*3+G94*T94*3)),2)</f>
        <v>19861.83</v>
      </c>
      <c r="N94" s="142">
        <f>ROUND(((H94*U94*3+I94*V94*3+J94*W94*3)),2)</f>
        <v>0</v>
      </c>
      <c r="O94" s="188">
        <f t="shared" si="7"/>
        <v>19861.83</v>
      </c>
      <c r="P94" s="239"/>
      <c r="Q94" s="239"/>
      <c r="R94" s="143">
        <f t="shared" si="10"/>
        <v>2942.49</v>
      </c>
      <c r="S94" s="143">
        <f t="shared" si="10"/>
        <v>3678.12</v>
      </c>
      <c r="T94" s="143">
        <f t="shared" si="10"/>
        <v>4413.74</v>
      </c>
      <c r="U94" s="143">
        <f t="shared" si="10"/>
        <v>4413.735</v>
      </c>
      <c r="V94" s="143">
        <f t="shared" si="10"/>
        <v>5517.18</v>
      </c>
      <c r="W94" s="143">
        <f t="shared" si="10"/>
        <v>6620.61</v>
      </c>
    </row>
    <row r="95" spans="1:23" ht="30" customHeight="1">
      <c r="A95" s="11">
        <f t="shared" si="9"/>
        <v>82</v>
      </c>
      <c r="B95" s="12">
        <v>3203</v>
      </c>
      <c r="C95" s="13" t="s">
        <v>141</v>
      </c>
      <c r="D95" s="14" t="s">
        <v>282</v>
      </c>
      <c r="E95" s="105">
        <v>1</v>
      </c>
      <c r="F95" s="105">
        <v>2</v>
      </c>
      <c r="G95" s="105"/>
      <c r="H95" s="105"/>
      <c r="I95" s="105"/>
      <c r="J95" s="106"/>
      <c r="K95" s="144">
        <v>1</v>
      </c>
      <c r="L95" s="145">
        <v>1.5</v>
      </c>
      <c r="M95" s="141">
        <f>ROUND(((E95*R95*3+F95*S95*3+G95*T95*3)),2)</f>
        <v>30896.19</v>
      </c>
      <c r="N95" s="142">
        <f>ROUND(((H95*U95*3+I95*V95*3+J95*W95*3)),2)</f>
        <v>0</v>
      </c>
      <c r="O95" s="188">
        <f t="shared" si="7"/>
        <v>30896.19</v>
      </c>
      <c r="P95" s="239"/>
      <c r="Q95" s="239"/>
      <c r="R95" s="143">
        <f t="shared" si="10"/>
        <v>2942.49</v>
      </c>
      <c r="S95" s="143">
        <f t="shared" si="10"/>
        <v>3678.12</v>
      </c>
      <c r="T95" s="143">
        <f t="shared" si="10"/>
        <v>4413.74</v>
      </c>
      <c r="U95" s="143">
        <f t="shared" si="10"/>
        <v>4413.735</v>
      </c>
      <c r="V95" s="143">
        <f t="shared" si="10"/>
        <v>5517.18</v>
      </c>
      <c r="W95" s="143">
        <f t="shared" si="10"/>
        <v>6620.61</v>
      </c>
    </row>
    <row r="96" spans="1:23" ht="30" customHeight="1">
      <c r="A96" s="15">
        <f t="shared" si="9"/>
        <v>83</v>
      </c>
      <c r="B96" s="16">
        <v>3204</v>
      </c>
      <c r="C96" s="17" t="s">
        <v>142</v>
      </c>
      <c r="D96" s="18" t="s">
        <v>283</v>
      </c>
      <c r="E96" s="105"/>
      <c r="F96" s="105"/>
      <c r="G96" s="105"/>
      <c r="H96" s="105">
        <v>4</v>
      </c>
      <c r="I96" s="105">
        <v>1</v>
      </c>
      <c r="J96" s="106"/>
      <c r="K96" s="144">
        <v>1</v>
      </c>
      <c r="L96" s="145">
        <v>1.5</v>
      </c>
      <c r="M96" s="141">
        <f>ROUND(((E96*R96*3+F96*S96*3+G96*T96*3)),2)</f>
        <v>0</v>
      </c>
      <c r="N96" s="142">
        <f>ROUND(((H96*U96*3+I96*V96*3+J96*W96*3)),2)</f>
        <v>69516.36</v>
      </c>
      <c r="O96" s="188">
        <f t="shared" si="7"/>
        <v>69516.36</v>
      </c>
      <c r="P96" s="239"/>
      <c r="Q96" s="239"/>
      <c r="R96" s="143">
        <f t="shared" si="10"/>
        <v>2942.49</v>
      </c>
      <c r="S96" s="143">
        <f t="shared" si="10"/>
        <v>3678.12</v>
      </c>
      <c r="T96" s="143">
        <f t="shared" si="10"/>
        <v>4413.74</v>
      </c>
      <c r="U96" s="143">
        <f t="shared" si="10"/>
        <v>4413.735</v>
      </c>
      <c r="V96" s="143">
        <f t="shared" si="10"/>
        <v>5517.18</v>
      </c>
      <c r="W96" s="143">
        <f t="shared" si="10"/>
        <v>6620.61</v>
      </c>
    </row>
    <row r="97" spans="1:23" ht="30" customHeight="1">
      <c r="A97" s="15">
        <f t="shared" si="9"/>
        <v>84</v>
      </c>
      <c r="B97" s="16">
        <v>3205</v>
      </c>
      <c r="C97" s="17" t="s">
        <v>143</v>
      </c>
      <c r="D97" s="2" t="s">
        <v>352</v>
      </c>
      <c r="E97" s="105"/>
      <c r="F97" s="105"/>
      <c r="G97" s="105"/>
      <c r="H97" s="105">
        <v>1</v>
      </c>
      <c r="I97" s="105"/>
      <c r="J97" s="106">
        <v>1</v>
      </c>
      <c r="K97" s="144">
        <v>1</v>
      </c>
      <c r="L97" s="145">
        <v>1.5</v>
      </c>
      <c r="M97" s="141">
        <f>ROUND(((E97*R97*3+F97*S97*3+G97*T97*3)),2)</f>
        <v>0</v>
      </c>
      <c r="N97" s="142">
        <f>ROUND(((H97*U97*3+I97*V97*3+J97*W97*3)),2)</f>
        <v>33103.04</v>
      </c>
      <c r="O97" s="188">
        <f t="shared" si="7"/>
        <v>33103.04</v>
      </c>
      <c r="P97" s="239"/>
      <c r="Q97" s="239"/>
      <c r="R97" s="143">
        <f t="shared" si="10"/>
        <v>2942.49</v>
      </c>
      <c r="S97" s="143">
        <f t="shared" si="10"/>
        <v>3678.12</v>
      </c>
      <c r="T97" s="143">
        <f t="shared" si="10"/>
        <v>4413.74</v>
      </c>
      <c r="U97" s="143">
        <f t="shared" si="10"/>
        <v>4413.735</v>
      </c>
      <c r="V97" s="143">
        <f t="shared" si="10"/>
        <v>5517.18</v>
      </c>
      <c r="W97" s="143">
        <f t="shared" si="10"/>
        <v>6620.61</v>
      </c>
    </row>
    <row r="98" spans="1:23" ht="30" customHeight="1">
      <c r="A98" s="15">
        <f t="shared" si="9"/>
        <v>85</v>
      </c>
      <c r="B98" s="16">
        <v>3206</v>
      </c>
      <c r="C98" s="17" t="s">
        <v>144</v>
      </c>
      <c r="D98" s="18" t="s">
        <v>4</v>
      </c>
      <c r="E98" s="105"/>
      <c r="F98" s="105"/>
      <c r="G98" s="105"/>
      <c r="H98" s="105">
        <v>4</v>
      </c>
      <c r="I98" s="105"/>
      <c r="J98" s="106"/>
      <c r="K98" s="144">
        <v>1</v>
      </c>
      <c r="L98" s="145">
        <v>1.5</v>
      </c>
      <c r="M98" s="141">
        <f>ROUND(((E98*R98*3+F98*S98*3+G98*T98*3)),2)</f>
        <v>0</v>
      </c>
      <c r="N98" s="142">
        <f>ROUND(((H98*U98*3+I98*V98*3+J98*W98*3)),2)</f>
        <v>52964.82</v>
      </c>
      <c r="O98" s="188">
        <f t="shared" si="7"/>
        <v>52964.82</v>
      </c>
      <c r="P98" s="239"/>
      <c r="Q98" s="239"/>
      <c r="R98" s="143">
        <f t="shared" si="10"/>
        <v>2942.49</v>
      </c>
      <c r="S98" s="143">
        <f t="shared" si="10"/>
        <v>3678.12</v>
      </c>
      <c r="T98" s="143">
        <f t="shared" si="10"/>
        <v>4413.74</v>
      </c>
      <c r="U98" s="143">
        <f t="shared" si="10"/>
        <v>4413.735</v>
      </c>
      <c r="V98" s="143">
        <f t="shared" si="10"/>
        <v>5517.18</v>
      </c>
      <c r="W98" s="143">
        <f t="shared" si="10"/>
        <v>6620.61</v>
      </c>
    </row>
    <row r="99" spans="1:23" ht="30" customHeight="1">
      <c r="A99" s="15">
        <f t="shared" si="9"/>
        <v>86</v>
      </c>
      <c r="B99" s="16">
        <v>3207</v>
      </c>
      <c r="C99" s="17" t="s">
        <v>145</v>
      </c>
      <c r="D99" s="18" t="s">
        <v>239</v>
      </c>
      <c r="E99" s="105">
        <v>1</v>
      </c>
      <c r="F99" s="105"/>
      <c r="G99" s="105"/>
      <c r="H99" s="105"/>
      <c r="I99" s="105"/>
      <c r="J99" s="106"/>
      <c r="K99" s="144">
        <v>1</v>
      </c>
      <c r="L99" s="145">
        <v>1.5</v>
      </c>
      <c r="M99" s="141">
        <f>ROUND(((E99*R99*3+F99*S99*3+G99*T99*3)),2)</f>
        <v>8827.47</v>
      </c>
      <c r="N99" s="142">
        <f>ROUND(((H99*U99*3+I99*V99*3+J99*W99*3)),2)</f>
        <v>0</v>
      </c>
      <c r="O99" s="188">
        <f t="shared" si="7"/>
        <v>8827.47</v>
      </c>
      <c r="P99" s="239"/>
      <c r="Q99" s="239"/>
      <c r="R99" s="143">
        <f t="shared" si="10"/>
        <v>2942.49</v>
      </c>
      <c r="S99" s="143">
        <f t="shared" si="10"/>
        <v>3678.12</v>
      </c>
      <c r="T99" s="143">
        <f t="shared" si="10"/>
        <v>4413.74</v>
      </c>
      <c r="U99" s="143">
        <f t="shared" si="10"/>
        <v>4413.735</v>
      </c>
      <c r="V99" s="143">
        <f t="shared" si="10"/>
        <v>5517.18</v>
      </c>
      <c r="W99" s="143">
        <f t="shared" si="10"/>
        <v>6620.61</v>
      </c>
    </row>
    <row r="100" spans="1:23" ht="30" customHeight="1">
      <c r="A100" s="15">
        <f t="shared" si="9"/>
        <v>87</v>
      </c>
      <c r="B100" s="16">
        <v>3208</v>
      </c>
      <c r="C100" s="17" t="s">
        <v>146</v>
      </c>
      <c r="D100" s="18" t="s">
        <v>51</v>
      </c>
      <c r="E100" s="105">
        <v>1</v>
      </c>
      <c r="F100" s="105"/>
      <c r="G100" s="105"/>
      <c r="H100" s="105"/>
      <c r="I100" s="105"/>
      <c r="J100" s="106"/>
      <c r="K100" s="144">
        <v>1</v>
      </c>
      <c r="L100" s="145">
        <v>1.5</v>
      </c>
      <c r="M100" s="141">
        <f>ROUND(((E100*R100*3+F100*S100*3+G100*T100*3)),2)</f>
        <v>8827.47</v>
      </c>
      <c r="N100" s="142">
        <f>ROUND(((H100*U100*3+I100*V100*3+J100*W100*3)),2)</f>
        <v>0</v>
      </c>
      <c r="O100" s="188">
        <f t="shared" si="7"/>
        <v>8827.47</v>
      </c>
      <c r="P100" s="239"/>
      <c r="Q100" s="239"/>
      <c r="R100" s="143">
        <f t="shared" si="10"/>
        <v>2942.49</v>
      </c>
      <c r="S100" s="143">
        <f t="shared" si="10"/>
        <v>3678.12</v>
      </c>
      <c r="T100" s="143">
        <f t="shared" si="10"/>
        <v>4413.74</v>
      </c>
      <c r="U100" s="143">
        <f t="shared" si="10"/>
        <v>4413.735</v>
      </c>
      <c r="V100" s="143">
        <f t="shared" si="10"/>
        <v>5517.18</v>
      </c>
      <c r="W100" s="143">
        <f t="shared" si="10"/>
        <v>6620.61</v>
      </c>
    </row>
    <row r="101" spans="1:23" ht="30" customHeight="1">
      <c r="A101" s="15">
        <f t="shared" si="9"/>
        <v>88</v>
      </c>
      <c r="B101" s="16">
        <v>3209</v>
      </c>
      <c r="C101" s="17" t="s">
        <v>147</v>
      </c>
      <c r="D101" s="18" t="s">
        <v>240</v>
      </c>
      <c r="E101" s="105"/>
      <c r="F101" s="105"/>
      <c r="G101" s="105"/>
      <c r="H101" s="105">
        <v>1</v>
      </c>
      <c r="I101" s="105"/>
      <c r="J101" s="106"/>
      <c r="K101" s="144">
        <v>1</v>
      </c>
      <c r="L101" s="145">
        <v>1.5</v>
      </c>
      <c r="M101" s="141">
        <f>ROUND(((E101*R101*3+F101*S101*3+G101*T101*3)),2)</f>
        <v>0</v>
      </c>
      <c r="N101" s="142">
        <f>ROUND(((H101*U101*3+I101*V101*3+J101*W101*3)),2)</f>
        <v>13241.21</v>
      </c>
      <c r="O101" s="188">
        <f t="shared" si="7"/>
        <v>13241.21</v>
      </c>
      <c r="P101" s="239"/>
      <c r="Q101" s="239"/>
      <c r="R101" s="143">
        <f t="shared" si="10"/>
        <v>2942.49</v>
      </c>
      <c r="S101" s="143">
        <f t="shared" si="10"/>
        <v>3678.12</v>
      </c>
      <c r="T101" s="143">
        <f t="shared" si="10"/>
        <v>4413.74</v>
      </c>
      <c r="U101" s="143">
        <f t="shared" si="10"/>
        <v>4413.735</v>
      </c>
      <c r="V101" s="143">
        <f t="shared" si="10"/>
        <v>5517.18</v>
      </c>
      <c r="W101" s="143">
        <f t="shared" si="10"/>
        <v>6620.61</v>
      </c>
    </row>
    <row r="102" spans="1:23" ht="30" customHeight="1">
      <c r="A102" s="15">
        <f t="shared" si="9"/>
        <v>89</v>
      </c>
      <c r="B102" s="16">
        <v>3210</v>
      </c>
      <c r="C102" s="17" t="s">
        <v>148</v>
      </c>
      <c r="D102" s="18" t="s">
        <v>284</v>
      </c>
      <c r="E102" s="105"/>
      <c r="F102" s="105">
        <v>2</v>
      </c>
      <c r="G102" s="105"/>
      <c r="H102" s="105"/>
      <c r="I102" s="105"/>
      <c r="J102" s="106"/>
      <c r="K102" s="144">
        <v>1</v>
      </c>
      <c r="L102" s="145">
        <v>1.5</v>
      </c>
      <c r="M102" s="141">
        <f>ROUND(((E102*R102*3+F102*S102*3+G102*T102*3)),2)</f>
        <v>22068.72</v>
      </c>
      <c r="N102" s="142">
        <f>ROUND(((H102*U102*3+I102*V102*3+J102*W102*3)),2)</f>
        <v>0</v>
      </c>
      <c r="O102" s="188">
        <f t="shared" si="7"/>
        <v>22068.72</v>
      </c>
      <c r="P102" s="239"/>
      <c r="Q102" s="239"/>
      <c r="R102" s="143">
        <f t="shared" si="10"/>
        <v>2942.49</v>
      </c>
      <c r="S102" s="143">
        <f t="shared" si="10"/>
        <v>3678.12</v>
      </c>
      <c r="T102" s="143">
        <f t="shared" si="10"/>
        <v>4413.74</v>
      </c>
      <c r="U102" s="143">
        <f t="shared" si="10"/>
        <v>4413.735</v>
      </c>
      <c r="V102" s="143">
        <f t="shared" si="10"/>
        <v>5517.18</v>
      </c>
      <c r="W102" s="143">
        <f t="shared" si="10"/>
        <v>6620.61</v>
      </c>
    </row>
    <row r="103" spans="1:23" ht="30" customHeight="1">
      <c r="A103" s="15">
        <f t="shared" si="9"/>
        <v>90</v>
      </c>
      <c r="B103" s="16">
        <v>3211</v>
      </c>
      <c r="C103" s="17" t="s">
        <v>149</v>
      </c>
      <c r="D103" s="18" t="s">
        <v>6</v>
      </c>
      <c r="E103" s="105">
        <v>1</v>
      </c>
      <c r="F103" s="105"/>
      <c r="G103" s="105"/>
      <c r="H103" s="105"/>
      <c r="I103" s="105"/>
      <c r="J103" s="106"/>
      <c r="K103" s="144">
        <v>1</v>
      </c>
      <c r="L103" s="145">
        <v>1.5</v>
      </c>
      <c r="M103" s="141">
        <f>ROUND(((E103*R103*3+F103*S103*3+G103*T103*3)),2)</f>
        <v>8827.47</v>
      </c>
      <c r="N103" s="142">
        <f>ROUND(((H103*U103*3+I103*V103*3+J103*W103*3)),2)</f>
        <v>0</v>
      </c>
      <c r="O103" s="188">
        <f t="shared" si="7"/>
        <v>8827.47</v>
      </c>
      <c r="P103" s="239"/>
      <c r="Q103" s="239"/>
      <c r="R103" s="143">
        <f t="shared" si="10"/>
        <v>2942.49</v>
      </c>
      <c r="S103" s="143">
        <f t="shared" si="10"/>
        <v>3678.12</v>
      </c>
      <c r="T103" s="143">
        <f t="shared" si="10"/>
        <v>4413.74</v>
      </c>
      <c r="U103" s="143">
        <f t="shared" si="10"/>
        <v>4413.735</v>
      </c>
      <c r="V103" s="143">
        <f t="shared" si="10"/>
        <v>5517.18</v>
      </c>
      <c r="W103" s="143">
        <f t="shared" si="10"/>
        <v>6620.61</v>
      </c>
    </row>
    <row r="104" spans="1:23" ht="30" customHeight="1">
      <c r="A104" s="15">
        <f t="shared" si="9"/>
        <v>91</v>
      </c>
      <c r="B104" s="16">
        <v>3212</v>
      </c>
      <c r="C104" s="17" t="s">
        <v>150</v>
      </c>
      <c r="D104" s="18" t="s">
        <v>241</v>
      </c>
      <c r="E104" s="105"/>
      <c r="F104" s="105"/>
      <c r="G104" s="105"/>
      <c r="H104" s="105">
        <v>1</v>
      </c>
      <c r="I104" s="105"/>
      <c r="J104" s="106"/>
      <c r="K104" s="144">
        <v>1</v>
      </c>
      <c r="L104" s="145">
        <v>1.5</v>
      </c>
      <c r="M104" s="141">
        <f>ROUND(((E104*R104*3+F104*S104*3+G104*T104*3)),2)</f>
        <v>0</v>
      </c>
      <c r="N104" s="142">
        <f>ROUND(((H104*U104*3+I104*V104*3+J104*W104*3)),2)</f>
        <v>13241.21</v>
      </c>
      <c r="O104" s="188">
        <f t="shared" si="7"/>
        <v>13241.21</v>
      </c>
      <c r="P104" s="239"/>
      <c r="Q104" s="239"/>
      <c r="R104" s="143">
        <f aca="true" t="shared" si="11" ref="R104:W119">R103</f>
        <v>2942.49</v>
      </c>
      <c r="S104" s="143">
        <f t="shared" si="11"/>
        <v>3678.12</v>
      </c>
      <c r="T104" s="143">
        <f t="shared" si="11"/>
        <v>4413.74</v>
      </c>
      <c r="U104" s="143">
        <f t="shared" si="11"/>
        <v>4413.735</v>
      </c>
      <c r="V104" s="143">
        <f t="shared" si="11"/>
        <v>5517.18</v>
      </c>
      <c r="W104" s="143">
        <f t="shared" si="11"/>
        <v>6620.61</v>
      </c>
    </row>
    <row r="105" spans="1:23" ht="30" customHeight="1">
      <c r="A105" s="15">
        <f t="shared" si="9"/>
        <v>92</v>
      </c>
      <c r="B105" s="16">
        <v>3213</v>
      </c>
      <c r="C105" s="17" t="s">
        <v>151</v>
      </c>
      <c r="D105" s="18" t="s">
        <v>242</v>
      </c>
      <c r="E105" s="105">
        <v>1</v>
      </c>
      <c r="F105" s="105"/>
      <c r="G105" s="105"/>
      <c r="H105" s="105"/>
      <c r="I105" s="105"/>
      <c r="J105" s="106"/>
      <c r="K105" s="144">
        <v>1</v>
      </c>
      <c r="L105" s="145">
        <v>1.5</v>
      </c>
      <c r="M105" s="141">
        <f>ROUND(((E105*R105*3+F105*S105*3+G105*T105*3)),2)</f>
        <v>8827.47</v>
      </c>
      <c r="N105" s="142">
        <f>ROUND(((H105*U105*3+I105*V105*3+J105*W105*3)),2)</f>
        <v>0</v>
      </c>
      <c r="O105" s="188">
        <f t="shared" si="7"/>
        <v>8827.47</v>
      </c>
      <c r="P105" s="239"/>
      <c r="Q105" s="239"/>
      <c r="R105" s="143">
        <f t="shared" si="11"/>
        <v>2942.49</v>
      </c>
      <c r="S105" s="143">
        <f t="shared" si="11"/>
        <v>3678.12</v>
      </c>
      <c r="T105" s="143">
        <f t="shared" si="11"/>
        <v>4413.74</v>
      </c>
      <c r="U105" s="143">
        <f t="shared" si="11"/>
        <v>4413.735</v>
      </c>
      <c r="V105" s="143">
        <f t="shared" si="11"/>
        <v>5517.18</v>
      </c>
      <c r="W105" s="143">
        <f t="shared" si="11"/>
        <v>6620.61</v>
      </c>
    </row>
    <row r="106" spans="1:23" ht="30" customHeight="1">
      <c r="A106" s="15">
        <f t="shared" si="9"/>
        <v>93</v>
      </c>
      <c r="B106" s="12">
        <v>3216</v>
      </c>
      <c r="C106" s="13" t="s">
        <v>152</v>
      </c>
      <c r="D106" s="14" t="s">
        <v>285</v>
      </c>
      <c r="E106" s="105"/>
      <c r="F106" s="105"/>
      <c r="G106" s="105">
        <v>1</v>
      </c>
      <c r="H106" s="105"/>
      <c r="I106" s="105"/>
      <c r="J106" s="106"/>
      <c r="K106" s="144">
        <v>1</v>
      </c>
      <c r="L106" s="145">
        <v>1.5</v>
      </c>
      <c r="M106" s="141">
        <f>ROUND(((E106*R106*3+F106*S106*3+G106*T106*3)),2)</f>
        <v>13241.22</v>
      </c>
      <c r="N106" s="142">
        <f>ROUND(((H106*U106*3+I106*V106*3+J106*W106*3)),2)</f>
        <v>0</v>
      </c>
      <c r="O106" s="188">
        <f t="shared" si="7"/>
        <v>13241.22</v>
      </c>
      <c r="P106" s="239"/>
      <c r="Q106" s="239"/>
      <c r="R106" s="143">
        <f t="shared" si="11"/>
        <v>2942.49</v>
      </c>
      <c r="S106" s="143">
        <f t="shared" si="11"/>
        <v>3678.12</v>
      </c>
      <c r="T106" s="143">
        <f t="shared" si="11"/>
        <v>4413.74</v>
      </c>
      <c r="U106" s="143">
        <f t="shared" si="11"/>
        <v>4413.735</v>
      </c>
      <c r="V106" s="143">
        <f t="shared" si="11"/>
        <v>5517.18</v>
      </c>
      <c r="W106" s="143">
        <f t="shared" si="11"/>
        <v>6620.61</v>
      </c>
    </row>
    <row r="107" spans="1:23" ht="30" customHeight="1">
      <c r="A107" s="15">
        <f t="shared" si="9"/>
        <v>94</v>
      </c>
      <c r="B107" s="16">
        <v>3217</v>
      </c>
      <c r="C107" s="17" t="s">
        <v>153</v>
      </c>
      <c r="D107" s="18" t="s">
        <v>243</v>
      </c>
      <c r="E107" s="105">
        <v>1</v>
      </c>
      <c r="F107" s="105"/>
      <c r="G107" s="105"/>
      <c r="H107" s="105"/>
      <c r="I107" s="105"/>
      <c r="J107" s="106"/>
      <c r="K107" s="144">
        <v>1</v>
      </c>
      <c r="L107" s="145">
        <v>1.5</v>
      </c>
      <c r="M107" s="141">
        <f>ROUND(((E107*R107*3+F107*S107*3+G107*T107*3)),2)</f>
        <v>8827.47</v>
      </c>
      <c r="N107" s="142">
        <f>ROUND(((H107*U107*3+I107*V107*3+J107*W107*3)),2)</f>
        <v>0</v>
      </c>
      <c r="O107" s="188">
        <f t="shared" si="7"/>
        <v>8827.47</v>
      </c>
      <c r="P107" s="239"/>
      <c r="Q107" s="239"/>
      <c r="R107" s="143">
        <f t="shared" si="11"/>
        <v>2942.49</v>
      </c>
      <c r="S107" s="143">
        <f t="shared" si="11"/>
        <v>3678.12</v>
      </c>
      <c r="T107" s="143">
        <f t="shared" si="11"/>
        <v>4413.74</v>
      </c>
      <c r="U107" s="143">
        <f t="shared" si="11"/>
        <v>4413.735</v>
      </c>
      <c r="V107" s="143">
        <f t="shared" si="11"/>
        <v>5517.18</v>
      </c>
      <c r="W107" s="143">
        <f t="shared" si="11"/>
        <v>6620.61</v>
      </c>
    </row>
    <row r="108" spans="1:23" ht="30" customHeight="1">
      <c r="A108" s="15">
        <f t="shared" si="9"/>
        <v>95</v>
      </c>
      <c r="B108" s="16">
        <v>3220</v>
      </c>
      <c r="C108" s="17" t="s">
        <v>154</v>
      </c>
      <c r="D108" s="18" t="s">
        <v>38</v>
      </c>
      <c r="E108" s="105"/>
      <c r="F108" s="105"/>
      <c r="G108" s="105"/>
      <c r="H108" s="105">
        <v>1</v>
      </c>
      <c r="I108" s="105"/>
      <c r="J108" s="106"/>
      <c r="K108" s="144">
        <v>1</v>
      </c>
      <c r="L108" s="145">
        <v>1.5</v>
      </c>
      <c r="M108" s="141">
        <f>ROUND(((E108*R108*3+F108*S108*3+G108*T108*3)),2)</f>
        <v>0</v>
      </c>
      <c r="N108" s="142">
        <f>ROUND(((H108*U108*3+I108*V108*3+J108*W108*3)),2)</f>
        <v>13241.21</v>
      </c>
      <c r="O108" s="188">
        <f t="shared" si="7"/>
        <v>13241.21</v>
      </c>
      <c r="P108" s="239"/>
      <c r="Q108" s="239"/>
      <c r="R108" s="143">
        <f t="shared" si="11"/>
        <v>2942.49</v>
      </c>
      <c r="S108" s="143">
        <f t="shared" si="11"/>
        <v>3678.12</v>
      </c>
      <c r="T108" s="143">
        <f t="shared" si="11"/>
        <v>4413.74</v>
      </c>
      <c r="U108" s="143">
        <f t="shared" si="11"/>
        <v>4413.735</v>
      </c>
      <c r="V108" s="143">
        <f t="shared" si="11"/>
        <v>5517.18</v>
      </c>
      <c r="W108" s="143">
        <f t="shared" si="11"/>
        <v>6620.61</v>
      </c>
    </row>
    <row r="109" spans="1:23" ht="30" customHeight="1">
      <c r="A109" s="15">
        <f t="shared" si="9"/>
        <v>96</v>
      </c>
      <c r="B109" s="16">
        <v>3221</v>
      </c>
      <c r="C109" s="17" t="s">
        <v>155</v>
      </c>
      <c r="D109" s="18" t="s">
        <v>209</v>
      </c>
      <c r="E109" s="105">
        <v>2</v>
      </c>
      <c r="F109" s="105">
        <v>2</v>
      </c>
      <c r="G109" s="105"/>
      <c r="H109" s="105"/>
      <c r="I109" s="105"/>
      <c r="J109" s="106"/>
      <c r="K109" s="144">
        <v>1</v>
      </c>
      <c r="L109" s="145">
        <v>1.5</v>
      </c>
      <c r="M109" s="141">
        <f>ROUND(((E109*R109*3+F109*S109*3+G109*T109*3)),2)</f>
        <v>39723.66</v>
      </c>
      <c r="N109" s="142">
        <f>ROUND(((H109*U109*3+I109*V109*3+J109*W109*3)),2)</f>
        <v>0</v>
      </c>
      <c r="O109" s="188">
        <f t="shared" si="7"/>
        <v>39723.66</v>
      </c>
      <c r="P109" s="239"/>
      <c r="Q109" s="239"/>
      <c r="R109" s="143">
        <f t="shared" si="11"/>
        <v>2942.49</v>
      </c>
      <c r="S109" s="143">
        <f t="shared" si="11"/>
        <v>3678.12</v>
      </c>
      <c r="T109" s="143">
        <f t="shared" si="11"/>
        <v>4413.74</v>
      </c>
      <c r="U109" s="143">
        <f t="shared" si="11"/>
        <v>4413.735</v>
      </c>
      <c r="V109" s="143">
        <f t="shared" si="11"/>
        <v>5517.18</v>
      </c>
      <c r="W109" s="143">
        <f t="shared" si="11"/>
        <v>6620.61</v>
      </c>
    </row>
    <row r="110" spans="1:23" ht="30" customHeight="1">
      <c r="A110" s="15">
        <f t="shared" si="9"/>
        <v>97</v>
      </c>
      <c r="B110" s="16">
        <v>3222</v>
      </c>
      <c r="C110" s="17" t="s">
        <v>156</v>
      </c>
      <c r="D110" s="18" t="s">
        <v>39</v>
      </c>
      <c r="E110" s="105">
        <v>1</v>
      </c>
      <c r="F110" s="105"/>
      <c r="G110" s="105"/>
      <c r="H110" s="105"/>
      <c r="I110" s="105"/>
      <c r="J110" s="106"/>
      <c r="K110" s="144">
        <v>1</v>
      </c>
      <c r="L110" s="145">
        <v>1.5</v>
      </c>
      <c r="M110" s="141">
        <f>ROUND(((E110*R110*3+F110*S110*3+G110*T110*3)),2)</f>
        <v>8827.47</v>
      </c>
      <c r="N110" s="142">
        <f>ROUND(((H110*U110*3+I110*V110*3+J110*W110*3)),2)</f>
        <v>0</v>
      </c>
      <c r="O110" s="188">
        <f t="shared" si="7"/>
        <v>8827.47</v>
      </c>
      <c r="P110" s="239"/>
      <c r="Q110" s="239"/>
      <c r="R110" s="143">
        <f t="shared" si="11"/>
        <v>2942.49</v>
      </c>
      <c r="S110" s="143">
        <f t="shared" si="11"/>
        <v>3678.12</v>
      </c>
      <c r="T110" s="143">
        <f t="shared" si="11"/>
        <v>4413.74</v>
      </c>
      <c r="U110" s="143">
        <f t="shared" si="11"/>
        <v>4413.735</v>
      </c>
      <c r="V110" s="143">
        <f t="shared" si="11"/>
        <v>5517.18</v>
      </c>
      <c r="W110" s="143">
        <f t="shared" si="11"/>
        <v>6620.61</v>
      </c>
    </row>
    <row r="111" spans="1:23" ht="30" customHeight="1">
      <c r="A111" s="15">
        <f t="shared" si="9"/>
        <v>98</v>
      </c>
      <c r="B111" s="16">
        <v>3223</v>
      </c>
      <c r="C111" s="17" t="s">
        <v>157</v>
      </c>
      <c r="D111" s="18" t="s">
        <v>244</v>
      </c>
      <c r="E111" s="105"/>
      <c r="F111" s="105"/>
      <c r="G111" s="105"/>
      <c r="H111" s="105">
        <v>1</v>
      </c>
      <c r="I111" s="105"/>
      <c r="J111" s="106"/>
      <c r="K111" s="144">
        <v>1</v>
      </c>
      <c r="L111" s="145">
        <v>1.5</v>
      </c>
      <c r="M111" s="141">
        <f>ROUND(((E111*R111*3+F111*S111*3+G111*T111*3)),2)</f>
        <v>0</v>
      </c>
      <c r="N111" s="142">
        <f>ROUND(((H111*U111*3+I111*V111*3+J111*W111*3)),2)</f>
        <v>13241.21</v>
      </c>
      <c r="O111" s="188">
        <f t="shared" si="7"/>
        <v>13241.21</v>
      </c>
      <c r="P111" s="239"/>
      <c r="Q111" s="239"/>
      <c r="R111" s="143">
        <f t="shared" si="11"/>
        <v>2942.49</v>
      </c>
      <c r="S111" s="143">
        <f t="shared" si="11"/>
        <v>3678.12</v>
      </c>
      <c r="T111" s="143">
        <f t="shared" si="11"/>
        <v>4413.74</v>
      </c>
      <c r="U111" s="143">
        <f t="shared" si="11"/>
        <v>4413.735</v>
      </c>
      <c r="V111" s="143">
        <f t="shared" si="11"/>
        <v>5517.18</v>
      </c>
      <c r="W111" s="143">
        <f t="shared" si="11"/>
        <v>6620.61</v>
      </c>
    </row>
    <row r="112" spans="1:23" ht="30" customHeight="1">
      <c r="A112" s="11">
        <f t="shared" si="9"/>
        <v>99</v>
      </c>
      <c r="B112" s="12">
        <v>3225</v>
      </c>
      <c r="C112" s="13" t="s">
        <v>158</v>
      </c>
      <c r="D112" s="14" t="s">
        <v>246</v>
      </c>
      <c r="E112" s="105"/>
      <c r="F112" s="105"/>
      <c r="G112" s="105"/>
      <c r="H112" s="105">
        <v>1</v>
      </c>
      <c r="I112" s="105"/>
      <c r="J112" s="106"/>
      <c r="K112" s="144">
        <v>1</v>
      </c>
      <c r="L112" s="145">
        <v>1.5</v>
      </c>
      <c r="M112" s="141">
        <f>ROUND(((E112*R112*3+F112*S112*3+G112*T112*3)),2)</f>
        <v>0</v>
      </c>
      <c r="N112" s="142">
        <f>ROUND(((H112*U112*3+I112*V112*3+J112*W112*3)),2)</f>
        <v>13241.21</v>
      </c>
      <c r="O112" s="188">
        <f t="shared" si="7"/>
        <v>13241.21</v>
      </c>
      <c r="P112" s="239"/>
      <c r="Q112" s="239"/>
      <c r="R112" s="143">
        <f t="shared" si="11"/>
        <v>2942.49</v>
      </c>
      <c r="S112" s="143">
        <f t="shared" si="11"/>
        <v>3678.12</v>
      </c>
      <c r="T112" s="143">
        <f t="shared" si="11"/>
        <v>4413.74</v>
      </c>
      <c r="U112" s="143">
        <f t="shared" si="11"/>
        <v>4413.735</v>
      </c>
      <c r="V112" s="143">
        <f t="shared" si="11"/>
        <v>5517.18</v>
      </c>
      <c r="W112" s="143">
        <f t="shared" si="11"/>
        <v>6620.61</v>
      </c>
    </row>
    <row r="113" spans="1:23" ht="30" customHeight="1">
      <c r="A113" s="15">
        <f t="shared" si="9"/>
        <v>100</v>
      </c>
      <c r="B113" s="16">
        <v>3226</v>
      </c>
      <c r="C113" s="17" t="s">
        <v>159</v>
      </c>
      <c r="D113" s="18" t="s">
        <v>245</v>
      </c>
      <c r="E113" s="105">
        <v>1</v>
      </c>
      <c r="F113" s="105"/>
      <c r="G113" s="105">
        <v>1</v>
      </c>
      <c r="H113" s="105"/>
      <c r="I113" s="105"/>
      <c r="J113" s="106"/>
      <c r="K113" s="144">
        <v>1</v>
      </c>
      <c r="L113" s="145">
        <v>1.5</v>
      </c>
      <c r="M113" s="141">
        <f>ROUND(((E113*R113*3+F113*S113*3+G113*T113*3)),2)</f>
        <v>22068.69</v>
      </c>
      <c r="N113" s="142">
        <f>ROUND(((H113*U113*3+I113*V113*3+J113*W113*3)),2)</f>
        <v>0</v>
      </c>
      <c r="O113" s="188">
        <f t="shared" si="7"/>
        <v>22068.69</v>
      </c>
      <c r="P113" s="239"/>
      <c r="Q113" s="239"/>
      <c r="R113" s="143">
        <f t="shared" si="11"/>
        <v>2942.49</v>
      </c>
      <c r="S113" s="143">
        <f t="shared" si="11"/>
        <v>3678.12</v>
      </c>
      <c r="T113" s="143">
        <f t="shared" si="11"/>
        <v>4413.74</v>
      </c>
      <c r="U113" s="143">
        <f t="shared" si="11"/>
        <v>4413.735</v>
      </c>
      <c r="V113" s="143">
        <f t="shared" si="11"/>
        <v>5517.18</v>
      </c>
      <c r="W113" s="143">
        <f t="shared" si="11"/>
        <v>6620.61</v>
      </c>
    </row>
    <row r="114" spans="1:23" ht="30" customHeight="1">
      <c r="A114" s="15">
        <f t="shared" si="9"/>
        <v>101</v>
      </c>
      <c r="B114" s="16">
        <v>3227</v>
      </c>
      <c r="C114" s="17">
        <v>28444100</v>
      </c>
      <c r="D114" s="18" t="s">
        <v>205</v>
      </c>
      <c r="E114" s="105"/>
      <c r="F114" s="105"/>
      <c r="G114" s="105"/>
      <c r="H114" s="105">
        <v>2</v>
      </c>
      <c r="I114" s="105"/>
      <c r="J114" s="106"/>
      <c r="K114" s="144">
        <v>1</v>
      </c>
      <c r="L114" s="145">
        <v>1.5</v>
      </c>
      <c r="M114" s="141">
        <f>ROUND(((E114*R114*3+F114*S114*3+G114*T114*3)),2)</f>
        <v>0</v>
      </c>
      <c r="N114" s="142">
        <f>ROUND(((H114*U114*3+I114*V114*3+J114*W114*3)),2)</f>
        <v>26482.41</v>
      </c>
      <c r="O114" s="188">
        <f t="shared" si="7"/>
        <v>26482.41</v>
      </c>
      <c r="P114" s="239"/>
      <c r="Q114" s="239"/>
      <c r="R114" s="143">
        <f t="shared" si="11"/>
        <v>2942.49</v>
      </c>
      <c r="S114" s="143">
        <f t="shared" si="11"/>
        <v>3678.12</v>
      </c>
      <c r="T114" s="143">
        <f t="shared" si="11"/>
        <v>4413.74</v>
      </c>
      <c r="U114" s="143">
        <f t="shared" si="11"/>
        <v>4413.735</v>
      </c>
      <c r="V114" s="143">
        <f t="shared" si="11"/>
        <v>5517.18</v>
      </c>
      <c r="W114" s="143">
        <f t="shared" si="11"/>
        <v>6620.61</v>
      </c>
    </row>
    <row r="115" spans="1:23" ht="30" customHeight="1">
      <c r="A115" s="15">
        <f t="shared" si="9"/>
        <v>102</v>
      </c>
      <c r="B115" s="16">
        <v>3228</v>
      </c>
      <c r="C115" s="17" t="s">
        <v>160</v>
      </c>
      <c r="D115" s="18" t="s">
        <v>247</v>
      </c>
      <c r="E115" s="105"/>
      <c r="F115" s="105">
        <v>1</v>
      </c>
      <c r="G115" s="105"/>
      <c r="H115" s="105"/>
      <c r="I115" s="105"/>
      <c r="J115" s="106"/>
      <c r="K115" s="144">
        <v>1</v>
      </c>
      <c r="L115" s="145">
        <v>1.5</v>
      </c>
      <c r="M115" s="141">
        <f>ROUND(((E115*R115*3+F115*S115*3+G115*T115*3)),2)</f>
        <v>11034.36</v>
      </c>
      <c r="N115" s="142">
        <f>ROUND(((H115*U115*3+I115*V115*3+J115*W115*3)),2)</f>
        <v>0</v>
      </c>
      <c r="O115" s="188">
        <f t="shared" si="7"/>
        <v>11034.36</v>
      </c>
      <c r="P115" s="239"/>
      <c r="Q115" s="239"/>
      <c r="R115" s="143">
        <f t="shared" si="11"/>
        <v>2942.49</v>
      </c>
      <c r="S115" s="143">
        <f t="shared" si="11"/>
        <v>3678.12</v>
      </c>
      <c r="T115" s="143">
        <f t="shared" si="11"/>
        <v>4413.74</v>
      </c>
      <c r="U115" s="143">
        <f t="shared" si="11"/>
        <v>4413.735</v>
      </c>
      <c r="V115" s="143">
        <f t="shared" si="11"/>
        <v>5517.18</v>
      </c>
      <c r="W115" s="143">
        <f t="shared" si="11"/>
        <v>6620.61</v>
      </c>
    </row>
    <row r="116" spans="1:23" ht="30" customHeight="1">
      <c r="A116" s="15">
        <f t="shared" si="9"/>
        <v>103</v>
      </c>
      <c r="B116" s="16">
        <v>3229</v>
      </c>
      <c r="C116" s="17" t="s">
        <v>161</v>
      </c>
      <c r="D116" s="18" t="s">
        <v>37</v>
      </c>
      <c r="E116" s="105"/>
      <c r="F116" s="105"/>
      <c r="G116" s="105"/>
      <c r="H116" s="105">
        <v>1</v>
      </c>
      <c r="I116" s="105"/>
      <c r="J116" s="106"/>
      <c r="K116" s="144">
        <v>1</v>
      </c>
      <c r="L116" s="145">
        <v>1.5</v>
      </c>
      <c r="M116" s="141">
        <f>ROUND(((E116*R116*3+F116*S116*3+G116*T116*3)),2)</f>
        <v>0</v>
      </c>
      <c r="N116" s="142">
        <f>ROUND(((H116*U116*3+I116*V116*3+J116*W116*3)),2)</f>
        <v>13241.21</v>
      </c>
      <c r="O116" s="188">
        <f t="shared" si="7"/>
        <v>13241.21</v>
      </c>
      <c r="P116" s="239"/>
      <c r="Q116" s="239"/>
      <c r="R116" s="143">
        <f t="shared" si="11"/>
        <v>2942.49</v>
      </c>
      <c r="S116" s="143">
        <f t="shared" si="11"/>
        <v>3678.12</v>
      </c>
      <c r="T116" s="143">
        <f t="shared" si="11"/>
        <v>4413.74</v>
      </c>
      <c r="U116" s="143">
        <f t="shared" si="11"/>
        <v>4413.735</v>
      </c>
      <c r="V116" s="143">
        <f t="shared" si="11"/>
        <v>5517.18</v>
      </c>
      <c r="W116" s="143">
        <f t="shared" si="11"/>
        <v>6620.61</v>
      </c>
    </row>
    <row r="117" spans="1:23" ht="30" customHeight="1">
      <c r="A117" s="15">
        <f t="shared" si="9"/>
        <v>104</v>
      </c>
      <c r="B117" s="16">
        <v>3230</v>
      </c>
      <c r="C117" s="17" t="s">
        <v>162</v>
      </c>
      <c r="D117" s="18" t="s">
        <v>248</v>
      </c>
      <c r="E117" s="105">
        <v>1</v>
      </c>
      <c r="F117" s="105"/>
      <c r="G117" s="105"/>
      <c r="H117" s="105"/>
      <c r="I117" s="105"/>
      <c r="J117" s="106"/>
      <c r="K117" s="144">
        <v>1</v>
      </c>
      <c r="L117" s="145">
        <v>1.5</v>
      </c>
      <c r="M117" s="141">
        <f>ROUND(((E117*R117*3+F117*S117*3+G117*T117*3)),2)</f>
        <v>8827.47</v>
      </c>
      <c r="N117" s="142">
        <f>ROUND(((H117*U117*3+I117*V117*3+J117*W117*3)),2)</f>
        <v>0</v>
      </c>
      <c r="O117" s="188">
        <f t="shared" si="7"/>
        <v>8827.47</v>
      </c>
      <c r="P117" s="239"/>
      <c r="Q117" s="239"/>
      <c r="R117" s="143">
        <f t="shared" si="11"/>
        <v>2942.49</v>
      </c>
      <c r="S117" s="143">
        <f t="shared" si="11"/>
        <v>3678.12</v>
      </c>
      <c r="T117" s="143">
        <f t="shared" si="11"/>
        <v>4413.74</v>
      </c>
      <c r="U117" s="143">
        <f t="shared" si="11"/>
        <v>4413.735</v>
      </c>
      <c r="V117" s="143">
        <f t="shared" si="11"/>
        <v>5517.18</v>
      </c>
      <c r="W117" s="143">
        <f t="shared" si="11"/>
        <v>6620.61</v>
      </c>
    </row>
    <row r="118" spans="1:23" ht="30" customHeight="1">
      <c r="A118" s="15">
        <f t="shared" si="9"/>
        <v>105</v>
      </c>
      <c r="B118" s="16">
        <v>3231</v>
      </c>
      <c r="C118" s="17" t="s">
        <v>163</v>
      </c>
      <c r="D118" s="18" t="s">
        <v>351</v>
      </c>
      <c r="E118" s="105"/>
      <c r="F118" s="105"/>
      <c r="G118" s="105">
        <v>1</v>
      </c>
      <c r="H118" s="105"/>
      <c r="I118" s="105"/>
      <c r="J118" s="106"/>
      <c r="K118" s="144">
        <v>1</v>
      </c>
      <c r="L118" s="145">
        <v>1.5</v>
      </c>
      <c r="M118" s="141">
        <f>ROUND(((E118*R118*3+F118*S118*3+G118*T118*3)),2)</f>
        <v>13241.22</v>
      </c>
      <c r="N118" s="142">
        <f>ROUND(((H118*U118*3+I118*V118*3+J118*W118*3)),2)</f>
        <v>0</v>
      </c>
      <c r="O118" s="188">
        <f t="shared" si="7"/>
        <v>13241.22</v>
      </c>
      <c r="P118" s="239"/>
      <c r="Q118" s="239"/>
      <c r="R118" s="143">
        <f t="shared" si="11"/>
        <v>2942.49</v>
      </c>
      <c r="S118" s="143">
        <f t="shared" si="11"/>
        <v>3678.12</v>
      </c>
      <c r="T118" s="143">
        <f t="shared" si="11"/>
        <v>4413.74</v>
      </c>
      <c r="U118" s="143">
        <f t="shared" si="11"/>
        <v>4413.735</v>
      </c>
      <c r="V118" s="143">
        <f t="shared" si="11"/>
        <v>5517.18</v>
      </c>
      <c r="W118" s="143">
        <f t="shared" si="11"/>
        <v>6620.61</v>
      </c>
    </row>
    <row r="119" spans="1:23" ht="30" customHeight="1">
      <c r="A119" s="11">
        <f t="shared" si="9"/>
        <v>106</v>
      </c>
      <c r="B119" s="12">
        <v>3232</v>
      </c>
      <c r="C119" s="13" t="s">
        <v>164</v>
      </c>
      <c r="D119" s="14" t="s">
        <v>211</v>
      </c>
      <c r="E119" s="105">
        <v>2</v>
      </c>
      <c r="F119" s="105"/>
      <c r="G119" s="105"/>
      <c r="H119" s="105">
        <v>2</v>
      </c>
      <c r="I119" s="105"/>
      <c r="J119" s="106">
        <v>1</v>
      </c>
      <c r="K119" s="144">
        <v>1</v>
      </c>
      <c r="L119" s="145">
        <v>1.5</v>
      </c>
      <c r="M119" s="141">
        <f>ROUND(((E119*R119*3+F119*S119*3+G119*T119*3)),2)</f>
        <v>17654.94</v>
      </c>
      <c r="N119" s="142">
        <f>ROUND(((H119*U119*3+I119*V119*3+J119*W119*3)),2)</f>
        <v>46344.24</v>
      </c>
      <c r="O119" s="188">
        <f t="shared" si="7"/>
        <v>63999.17999999999</v>
      </c>
      <c r="P119" s="239"/>
      <c r="Q119" s="239"/>
      <c r="R119" s="143">
        <f t="shared" si="11"/>
        <v>2942.49</v>
      </c>
      <c r="S119" s="143">
        <f t="shared" si="11"/>
        <v>3678.12</v>
      </c>
      <c r="T119" s="143">
        <f t="shared" si="11"/>
        <v>4413.74</v>
      </c>
      <c r="U119" s="143">
        <f t="shared" si="11"/>
        <v>4413.735</v>
      </c>
      <c r="V119" s="143">
        <f t="shared" si="11"/>
        <v>5517.18</v>
      </c>
      <c r="W119" s="143">
        <f t="shared" si="11"/>
        <v>6620.61</v>
      </c>
    </row>
    <row r="120" spans="1:23" ht="30" customHeight="1">
      <c r="A120" s="11">
        <f t="shared" si="9"/>
        <v>107</v>
      </c>
      <c r="B120" s="12">
        <v>3233</v>
      </c>
      <c r="C120" s="13">
        <v>22441210</v>
      </c>
      <c r="D120" s="14" t="s">
        <v>35</v>
      </c>
      <c r="E120" s="105"/>
      <c r="F120" s="105">
        <v>2</v>
      </c>
      <c r="G120" s="105">
        <v>2</v>
      </c>
      <c r="H120" s="105">
        <v>2</v>
      </c>
      <c r="I120" s="105"/>
      <c r="J120" s="106"/>
      <c r="K120" s="144">
        <v>1</v>
      </c>
      <c r="L120" s="145">
        <v>1.5</v>
      </c>
      <c r="M120" s="141">
        <f>ROUND(((E120*R120*3+F120*S120*3+G120*T120*3)),2)</f>
        <v>48551.16</v>
      </c>
      <c r="N120" s="142">
        <f>ROUND(((H120*U120*3+I120*V120*3+J120*W120*3)),2)</f>
        <v>26482.41</v>
      </c>
      <c r="O120" s="188">
        <f t="shared" si="7"/>
        <v>75033.57</v>
      </c>
      <c r="P120" s="239"/>
      <c r="Q120" s="239"/>
      <c r="R120" s="143">
        <f aca="true" t="shared" si="12" ref="R120:W135">R119</f>
        <v>2942.49</v>
      </c>
      <c r="S120" s="143">
        <f t="shared" si="12"/>
        <v>3678.12</v>
      </c>
      <c r="T120" s="143">
        <f t="shared" si="12"/>
        <v>4413.74</v>
      </c>
      <c r="U120" s="143">
        <f t="shared" si="12"/>
        <v>4413.735</v>
      </c>
      <c r="V120" s="143">
        <f t="shared" si="12"/>
        <v>5517.18</v>
      </c>
      <c r="W120" s="143">
        <f t="shared" si="12"/>
        <v>6620.61</v>
      </c>
    </row>
    <row r="121" spans="1:23" ht="30" customHeight="1">
      <c r="A121" s="15">
        <f t="shared" si="9"/>
        <v>108</v>
      </c>
      <c r="B121" s="16">
        <v>3234</v>
      </c>
      <c r="C121" s="17" t="s">
        <v>165</v>
      </c>
      <c r="D121" s="18" t="s">
        <v>249</v>
      </c>
      <c r="E121" s="105">
        <v>1</v>
      </c>
      <c r="F121" s="105">
        <v>1</v>
      </c>
      <c r="G121" s="105"/>
      <c r="H121" s="105"/>
      <c r="I121" s="105"/>
      <c r="J121" s="106"/>
      <c r="K121" s="144">
        <v>1</v>
      </c>
      <c r="L121" s="145">
        <v>1.5</v>
      </c>
      <c r="M121" s="141">
        <f>ROUND(((E121*R121*3+F121*S121*3+G121*T121*3)),2)</f>
        <v>19861.83</v>
      </c>
      <c r="N121" s="142">
        <f>ROUND(((H121*U121*3+I121*V121*3+J121*W121*3)),2)</f>
        <v>0</v>
      </c>
      <c r="O121" s="188">
        <f t="shared" si="7"/>
        <v>19861.83</v>
      </c>
      <c r="P121" s="239"/>
      <c r="Q121" s="239"/>
      <c r="R121" s="143">
        <f t="shared" si="12"/>
        <v>2942.49</v>
      </c>
      <c r="S121" s="143">
        <f t="shared" si="12"/>
        <v>3678.12</v>
      </c>
      <c r="T121" s="143">
        <f t="shared" si="12"/>
        <v>4413.74</v>
      </c>
      <c r="U121" s="143">
        <f t="shared" si="12"/>
        <v>4413.735</v>
      </c>
      <c r="V121" s="143">
        <f t="shared" si="12"/>
        <v>5517.18</v>
      </c>
      <c r="W121" s="143">
        <f t="shared" si="12"/>
        <v>6620.61</v>
      </c>
    </row>
    <row r="122" spans="1:23" ht="30" customHeight="1">
      <c r="A122" s="15">
        <f t="shared" si="9"/>
        <v>109</v>
      </c>
      <c r="B122" s="16">
        <v>3235</v>
      </c>
      <c r="C122" s="17" t="s">
        <v>166</v>
      </c>
      <c r="D122" s="18" t="s">
        <v>5</v>
      </c>
      <c r="E122" s="105">
        <v>1</v>
      </c>
      <c r="F122" s="105"/>
      <c r="G122" s="105"/>
      <c r="H122" s="105"/>
      <c r="I122" s="105"/>
      <c r="J122" s="106"/>
      <c r="K122" s="144">
        <v>1</v>
      </c>
      <c r="L122" s="145">
        <v>1.5</v>
      </c>
      <c r="M122" s="141">
        <f>ROUND(((E122*R122*3+F122*S122*3+G122*T122*3)),2)</f>
        <v>8827.47</v>
      </c>
      <c r="N122" s="142">
        <f>ROUND(((H122*U122*3+I122*V122*3+J122*W122*3)),2)</f>
        <v>0</v>
      </c>
      <c r="O122" s="188">
        <f t="shared" si="7"/>
        <v>8827.47</v>
      </c>
      <c r="P122" s="239"/>
      <c r="Q122" s="239"/>
      <c r="R122" s="143">
        <f t="shared" si="12"/>
        <v>2942.49</v>
      </c>
      <c r="S122" s="143">
        <f t="shared" si="12"/>
        <v>3678.12</v>
      </c>
      <c r="T122" s="143">
        <f t="shared" si="12"/>
        <v>4413.74</v>
      </c>
      <c r="U122" s="143">
        <f t="shared" si="12"/>
        <v>4413.735</v>
      </c>
      <c r="V122" s="143">
        <f t="shared" si="12"/>
        <v>5517.18</v>
      </c>
      <c r="W122" s="143">
        <f t="shared" si="12"/>
        <v>6620.61</v>
      </c>
    </row>
    <row r="123" spans="1:23" ht="30" customHeight="1">
      <c r="A123" s="11">
        <f t="shared" si="9"/>
        <v>110</v>
      </c>
      <c r="B123" s="12">
        <v>3236</v>
      </c>
      <c r="C123" s="13">
        <v>22732635</v>
      </c>
      <c r="D123" s="14" t="s">
        <v>286</v>
      </c>
      <c r="E123" s="105">
        <v>3</v>
      </c>
      <c r="F123" s="105"/>
      <c r="G123" s="105"/>
      <c r="H123" s="105"/>
      <c r="I123" s="105"/>
      <c r="J123" s="106"/>
      <c r="K123" s="144">
        <v>1</v>
      </c>
      <c r="L123" s="145">
        <v>1.5</v>
      </c>
      <c r="M123" s="141">
        <f>ROUND(((E123*R123*3+F123*S123*3+G123*T123*3)),2)</f>
        <v>26482.41</v>
      </c>
      <c r="N123" s="142">
        <f>ROUND(((H123*U123*3+I123*V123*3+J123*W123*3)),2)</f>
        <v>0</v>
      </c>
      <c r="O123" s="188">
        <f t="shared" si="7"/>
        <v>26482.41</v>
      </c>
      <c r="P123" s="239"/>
      <c r="Q123" s="239"/>
      <c r="R123" s="143">
        <f t="shared" si="12"/>
        <v>2942.49</v>
      </c>
      <c r="S123" s="143">
        <f t="shared" si="12"/>
        <v>3678.12</v>
      </c>
      <c r="T123" s="143">
        <f t="shared" si="12"/>
        <v>4413.74</v>
      </c>
      <c r="U123" s="143">
        <f t="shared" si="12"/>
        <v>4413.735</v>
      </c>
      <c r="V123" s="143">
        <f t="shared" si="12"/>
        <v>5517.18</v>
      </c>
      <c r="W123" s="143">
        <f t="shared" si="12"/>
        <v>6620.61</v>
      </c>
    </row>
    <row r="124" spans="1:23" ht="30" customHeight="1">
      <c r="A124" s="11">
        <f t="shared" si="9"/>
        <v>111</v>
      </c>
      <c r="B124" s="12">
        <v>3238</v>
      </c>
      <c r="C124" s="13" t="s">
        <v>167</v>
      </c>
      <c r="D124" s="14" t="s">
        <v>26</v>
      </c>
      <c r="E124" s="105">
        <v>1</v>
      </c>
      <c r="F124" s="105"/>
      <c r="G124" s="105"/>
      <c r="H124" s="105"/>
      <c r="I124" s="105"/>
      <c r="J124" s="106"/>
      <c r="K124" s="144">
        <v>1</v>
      </c>
      <c r="L124" s="145">
        <v>1.5</v>
      </c>
      <c r="M124" s="141">
        <f>ROUND(((E124*R124*3+F124*S124*3+G124*T124*3)),2)</f>
        <v>8827.47</v>
      </c>
      <c r="N124" s="142">
        <f>ROUND(((H124*U124*3+I124*V124*3+J124*W124*3)),2)</f>
        <v>0</v>
      </c>
      <c r="O124" s="188">
        <f t="shared" si="7"/>
        <v>8827.47</v>
      </c>
      <c r="P124" s="239"/>
      <c r="Q124" s="239"/>
      <c r="R124" s="143">
        <f t="shared" si="12"/>
        <v>2942.49</v>
      </c>
      <c r="S124" s="143">
        <f t="shared" si="12"/>
        <v>3678.12</v>
      </c>
      <c r="T124" s="143">
        <f t="shared" si="12"/>
        <v>4413.74</v>
      </c>
      <c r="U124" s="143">
        <f t="shared" si="12"/>
        <v>4413.735</v>
      </c>
      <c r="V124" s="143">
        <f t="shared" si="12"/>
        <v>5517.18</v>
      </c>
      <c r="W124" s="143">
        <f t="shared" si="12"/>
        <v>6620.61</v>
      </c>
    </row>
    <row r="125" spans="1:23" ht="30" customHeight="1">
      <c r="A125" s="15">
        <f t="shared" si="9"/>
        <v>112</v>
      </c>
      <c r="B125" s="16">
        <v>3239</v>
      </c>
      <c r="C125" s="17" t="s">
        <v>168</v>
      </c>
      <c r="D125" s="18" t="s">
        <v>41</v>
      </c>
      <c r="E125" s="105">
        <v>1</v>
      </c>
      <c r="F125" s="105"/>
      <c r="G125" s="105"/>
      <c r="H125" s="105"/>
      <c r="I125" s="105"/>
      <c r="J125" s="106"/>
      <c r="K125" s="144">
        <v>1</v>
      </c>
      <c r="L125" s="145">
        <v>1.5</v>
      </c>
      <c r="M125" s="141">
        <f>ROUND(((E125*R125*3+F125*S125*3+G125*T125*3)),2)</f>
        <v>8827.47</v>
      </c>
      <c r="N125" s="142">
        <f>ROUND(((H125*U125*3+I125*V125*3+J125*W125*3)),2)</f>
        <v>0</v>
      </c>
      <c r="O125" s="188">
        <f t="shared" si="7"/>
        <v>8827.47</v>
      </c>
      <c r="P125" s="239"/>
      <c r="Q125" s="239"/>
      <c r="R125" s="143">
        <f t="shared" si="12"/>
        <v>2942.49</v>
      </c>
      <c r="S125" s="143">
        <f t="shared" si="12"/>
        <v>3678.12</v>
      </c>
      <c r="T125" s="143">
        <f t="shared" si="12"/>
        <v>4413.74</v>
      </c>
      <c r="U125" s="143">
        <f t="shared" si="12"/>
        <v>4413.735</v>
      </c>
      <c r="V125" s="143">
        <f t="shared" si="12"/>
        <v>5517.18</v>
      </c>
      <c r="W125" s="143">
        <f t="shared" si="12"/>
        <v>6620.61</v>
      </c>
    </row>
    <row r="126" spans="1:23" ht="30" customHeight="1">
      <c r="A126" s="15">
        <f t="shared" si="9"/>
        <v>113</v>
      </c>
      <c r="B126" s="16">
        <v>3241</v>
      </c>
      <c r="C126" s="17" t="s">
        <v>169</v>
      </c>
      <c r="D126" s="18" t="s">
        <v>287</v>
      </c>
      <c r="E126" s="105"/>
      <c r="F126" s="105"/>
      <c r="G126" s="105"/>
      <c r="H126" s="105">
        <v>9</v>
      </c>
      <c r="I126" s="105">
        <v>3</v>
      </c>
      <c r="J126" s="106"/>
      <c r="K126" s="144">
        <v>1</v>
      </c>
      <c r="L126" s="145">
        <v>1.5</v>
      </c>
      <c r="M126" s="141">
        <f>ROUND(((E126*R126*3+F126*S126*3+G126*T126*3)),2)</f>
        <v>0</v>
      </c>
      <c r="N126" s="142">
        <f>ROUND(((H126*U126*3+I126*V126*3+J126*W126*3)),2)</f>
        <v>168825.47</v>
      </c>
      <c r="O126" s="188">
        <f t="shared" si="7"/>
        <v>168825.47</v>
      </c>
      <c r="P126" s="239"/>
      <c r="Q126" s="239"/>
      <c r="R126" s="143">
        <f t="shared" si="12"/>
        <v>2942.49</v>
      </c>
      <c r="S126" s="143">
        <f t="shared" si="12"/>
        <v>3678.12</v>
      </c>
      <c r="T126" s="143">
        <f t="shared" si="12"/>
        <v>4413.74</v>
      </c>
      <c r="U126" s="143">
        <f t="shared" si="12"/>
        <v>4413.735</v>
      </c>
      <c r="V126" s="143">
        <f t="shared" si="12"/>
        <v>5517.18</v>
      </c>
      <c r="W126" s="143">
        <f t="shared" si="12"/>
        <v>6620.61</v>
      </c>
    </row>
    <row r="127" spans="1:23" ht="30" customHeight="1">
      <c r="A127" s="15">
        <f t="shared" si="9"/>
        <v>114</v>
      </c>
      <c r="B127" s="16">
        <v>3243</v>
      </c>
      <c r="C127" s="17" t="s">
        <v>170</v>
      </c>
      <c r="D127" s="18" t="s">
        <v>208</v>
      </c>
      <c r="E127" s="105">
        <v>1</v>
      </c>
      <c r="F127" s="105"/>
      <c r="G127" s="105"/>
      <c r="H127" s="105"/>
      <c r="I127" s="105"/>
      <c r="J127" s="106"/>
      <c r="K127" s="144">
        <v>1</v>
      </c>
      <c r="L127" s="145">
        <v>1.5</v>
      </c>
      <c r="M127" s="141">
        <f>ROUND(((E127*R127*3+F127*S127*3+G127*T127*3)),2)</f>
        <v>8827.47</v>
      </c>
      <c r="N127" s="142">
        <f>ROUND(((H127*U127*3+I127*V127*3+J127*W127*3)),2)</f>
        <v>0</v>
      </c>
      <c r="O127" s="188">
        <f t="shared" si="7"/>
        <v>8827.47</v>
      </c>
      <c r="P127" s="239"/>
      <c r="Q127" s="239"/>
      <c r="R127" s="143">
        <f t="shared" si="12"/>
        <v>2942.49</v>
      </c>
      <c r="S127" s="143">
        <f t="shared" si="12"/>
        <v>3678.12</v>
      </c>
      <c r="T127" s="143">
        <f t="shared" si="12"/>
        <v>4413.74</v>
      </c>
      <c r="U127" s="143">
        <f t="shared" si="12"/>
        <v>4413.735</v>
      </c>
      <c r="V127" s="143">
        <f t="shared" si="12"/>
        <v>5517.18</v>
      </c>
      <c r="W127" s="143">
        <f t="shared" si="12"/>
        <v>6620.61</v>
      </c>
    </row>
    <row r="128" spans="1:23" ht="30" customHeight="1">
      <c r="A128" s="15">
        <f t="shared" si="9"/>
        <v>115</v>
      </c>
      <c r="B128" s="16">
        <v>3247</v>
      </c>
      <c r="C128" s="17" t="s">
        <v>191</v>
      </c>
      <c r="D128" s="18" t="s">
        <v>221</v>
      </c>
      <c r="E128" s="105"/>
      <c r="F128" s="105"/>
      <c r="G128" s="105">
        <v>1</v>
      </c>
      <c r="H128" s="105"/>
      <c r="I128" s="105"/>
      <c r="J128" s="106"/>
      <c r="K128" s="144">
        <v>1</v>
      </c>
      <c r="L128" s="145">
        <v>1.5</v>
      </c>
      <c r="M128" s="141">
        <f>ROUND(((E128*R128*3+F128*S128*3+G128*T128*3)),2)</f>
        <v>13241.22</v>
      </c>
      <c r="N128" s="142">
        <f>ROUND(((H128*U128*3+I128*V128*3+J128*W128*3)),2)</f>
        <v>0</v>
      </c>
      <c r="O128" s="188">
        <f t="shared" si="7"/>
        <v>13241.22</v>
      </c>
      <c r="P128" s="239"/>
      <c r="Q128" s="239"/>
      <c r="R128" s="143">
        <f t="shared" si="12"/>
        <v>2942.49</v>
      </c>
      <c r="S128" s="143">
        <f t="shared" si="12"/>
        <v>3678.12</v>
      </c>
      <c r="T128" s="143">
        <f t="shared" si="12"/>
        <v>4413.74</v>
      </c>
      <c r="U128" s="143">
        <f t="shared" si="12"/>
        <v>4413.735</v>
      </c>
      <c r="V128" s="143">
        <f t="shared" si="12"/>
        <v>5517.18</v>
      </c>
      <c r="W128" s="143">
        <f t="shared" si="12"/>
        <v>6620.61</v>
      </c>
    </row>
    <row r="129" spans="1:23" ht="39.75" customHeight="1">
      <c r="A129" s="15">
        <f t="shared" si="9"/>
        <v>116</v>
      </c>
      <c r="B129" s="16">
        <v>3248</v>
      </c>
      <c r="C129" s="17" t="s">
        <v>171</v>
      </c>
      <c r="D129" s="2" t="s">
        <v>338</v>
      </c>
      <c r="E129" s="105">
        <v>5</v>
      </c>
      <c r="F129" s="105">
        <v>1</v>
      </c>
      <c r="G129" s="105"/>
      <c r="H129" s="105"/>
      <c r="I129" s="105"/>
      <c r="J129" s="106"/>
      <c r="K129" s="144">
        <v>1</v>
      </c>
      <c r="L129" s="145">
        <v>1.5</v>
      </c>
      <c r="M129" s="141">
        <f>ROUND(((E129*R129*3+F129*S129*3+G129*T129*3)),2)</f>
        <v>55171.71</v>
      </c>
      <c r="N129" s="142">
        <f>ROUND(((H129*U129*3+I129*V129*3+J129*W129*3)),2)</f>
        <v>0</v>
      </c>
      <c r="O129" s="188">
        <f t="shared" si="7"/>
        <v>55171.71</v>
      </c>
      <c r="P129" s="239"/>
      <c r="Q129" s="239"/>
      <c r="R129" s="143">
        <f t="shared" si="12"/>
        <v>2942.49</v>
      </c>
      <c r="S129" s="143">
        <f t="shared" si="12"/>
        <v>3678.12</v>
      </c>
      <c r="T129" s="143">
        <f t="shared" si="12"/>
        <v>4413.74</v>
      </c>
      <c r="U129" s="143">
        <f t="shared" si="12"/>
        <v>4413.735</v>
      </c>
      <c r="V129" s="143">
        <f t="shared" si="12"/>
        <v>5517.18</v>
      </c>
      <c r="W129" s="143">
        <f t="shared" si="12"/>
        <v>6620.61</v>
      </c>
    </row>
    <row r="130" spans="1:23" ht="46.5" customHeight="1">
      <c r="A130" s="15">
        <f t="shared" si="9"/>
        <v>117</v>
      </c>
      <c r="B130" s="16">
        <v>3249</v>
      </c>
      <c r="C130" s="17" t="s">
        <v>172</v>
      </c>
      <c r="D130" s="18" t="s">
        <v>212</v>
      </c>
      <c r="E130" s="105">
        <v>1</v>
      </c>
      <c r="F130" s="105">
        <v>1</v>
      </c>
      <c r="G130" s="105"/>
      <c r="H130" s="105"/>
      <c r="I130" s="105"/>
      <c r="J130" s="106"/>
      <c r="K130" s="144">
        <v>1</v>
      </c>
      <c r="L130" s="145">
        <v>1.5</v>
      </c>
      <c r="M130" s="141">
        <f>ROUND(((E130*R130*3+F130*S130*3+G130*T130*3)),2)</f>
        <v>19861.83</v>
      </c>
      <c r="N130" s="142">
        <f>ROUND(((H130*U130*3+I130*V130*3+J130*W130*3)),2)</f>
        <v>0</v>
      </c>
      <c r="O130" s="188">
        <f t="shared" si="7"/>
        <v>19861.83</v>
      </c>
      <c r="P130" s="239"/>
      <c r="Q130" s="239"/>
      <c r="R130" s="143">
        <f t="shared" si="12"/>
        <v>2942.49</v>
      </c>
      <c r="S130" s="143">
        <f t="shared" si="12"/>
        <v>3678.12</v>
      </c>
      <c r="T130" s="143">
        <f t="shared" si="12"/>
        <v>4413.74</v>
      </c>
      <c r="U130" s="143">
        <f t="shared" si="12"/>
        <v>4413.735</v>
      </c>
      <c r="V130" s="143">
        <f t="shared" si="12"/>
        <v>5517.18</v>
      </c>
      <c r="W130" s="143">
        <f t="shared" si="12"/>
        <v>6620.61</v>
      </c>
    </row>
    <row r="131" spans="1:23" ht="30" customHeight="1">
      <c r="A131" s="15">
        <f t="shared" si="9"/>
        <v>118</v>
      </c>
      <c r="B131" s="16">
        <v>3250</v>
      </c>
      <c r="C131" s="17" t="s">
        <v>173</v>
      </c>
      <c r="D131" s="18" t="s">
        <v>213</v>
      </c>
      <c r="E131" s="105">
        <v>2</v>
      </c>
      <c r="F131" s="105"/>
      <c r="G131" s="105"/>
      <c r="H131" s="105"/>
      <c r="I131" s="105"/>
      <c r="J131" s="106"/>
      <c r="K131" s="144">
        <v>1</v>
      </c>
      <c r="L131" s="145">
        <v>1.5</v>
      </c>
      <c r="M131" s="141">
        <f>ROUND(((E131*R131*3+F131*S131*3+G131*T131*3)),2)</f>
        <v>17654.94</v>
      </c>
      <c r="N131" s="142">
        <f>ROUND(((H131*U131*3+I131*V131*3+J131*W131*3)),2)</f>
        <v>0</v>
      </c>
      <c r="O131" s="188">
        <f t="shared" si="7"/>
        <v>17654.94</v>
      </c>
      <c r="P131" s="239"/>
      <c r="Q131" s="239"/>
      <c r="R131" s="143">
        <f t="shared" si="12"/>
        <v>2942.49</v>
      </c>
      <c r="S131" s="143">
        <f t="shared" si="12"/>
        <v>3678.12</v>
      </c>
      <c r="T131" s="143">
        <f t="shared" si="12"/>
        <v>4413.74</v>
      </c>
      <c r="U131" s="143">
        <f t="shared" si="12"/>
        <v>4413.735</v>
      </c>
      <c r="V131" s="143">
        <f t="shared" si="12"/>
        <v>5517.18</v>
      </c>
      <c r="W131" s="143">
        <f t="shared" si="12"/>
        <v>6620.61</v>
      </c>
    </row>
    <row r="132" spans="1:23" ht="30" customHeight="1">
      <c r="A132" s="11">
        <f t="shared" si="9"/>
        <v>119</v>
      </c>
      <c r="B132" s="12">
        <v>3251</v>
      </c>
      <c r="C132" s="13" t="s">
        <v>174</v>
      </c>
      <c r="D132" s="14" t="s">
        <v>52</v>
      </c>
      <c r="E132" s="105">
        <v>1</v>
      </c>
      <c r="F132" s="105"/>
      <c r="G132" s="105"/>
      <c r="H132" s="105"/>
      <c r="I132" s="105"/>
      <c r="J132" s="106"/>
      <c r="K132" s="144">
        <v>1</v>
      </c>
      <c r="L132" s="145">
        <v>1.5</v>
      </c>
      <c r="M132" s="141">
        <f>ROUND(((E132*R132*3+F132*S132*3+G132*T132*3)),2)</f>
        <v>8827.47</v>
      </c>
      <c r="N132" s="142">
        <f>ROUND(((H132*U132*3+I132*V132*3+J132*W132*3)),2)</f>
        <v>0</v>
      </c>
      <c r="O132" s="188">
        <f t="shared" si="7"/>
        <v>8827.47</v>
      </c>
      <c r="P132" s="239"/>
      <c r="Q132" s="239"/>
      <c r="R132" s="143">
        <f t="shared" si="12"/>
        <v>2942.49</v>
      </c>
      <c r="S132" s="143">
        <f t="shared" si="12"/>
        <v>3678.12</v>
      </c>
      <c r="T132" s="143">
        <f t="shared" si="12"/>
        <v>4413.74</v>
      </c>
      <c r="U132" s="143">
        <f t="shared" si="12"/>
        <v>4413.735</v>
      </c>
      <c r="V132" s="143">
        <f t="shared" si="12"/>
        <v>5517.18</v>
      </c>
      <c r="W132" s="143">
        <f t="shared" si="12"/>
        <v>6620.61</v>
      </c>
    </row>
    <row r="133" spans="1:23" ht="30" customHeight="1">
      <c r="A133" s="15">
        <f t="shared" si="9"/>
        <v>120</v>
      </c>
      <c r="B133" s="16">
        <v>3253</v>
      </c>
      <c r="C133" s="17" t="s">
        <v>175</v>
      </c>
      <c r="D133" s="18" t="s">
        <v>339</v>
      </c>
      <c r="E133" s="105">
        <v>1</v>
      </c>
      <c r="F133" s="105"/>
      <c r="G133" s="105"/>
      <c r="H133" s="105"/>
      <c r="I133" s="105"/>
      <c r="J133" s="106"/>
      <c r="K133" s="144">
        <v>1</v>
      </c>
      <c r="L133" s="145">
        <v>1.5</v>
      </c>
      <c r="M133" s="141">
        <f>ROUND(((E133*R133*3+F133*S133*3+G133*T133*3)),2)</f>
        <v>8827.47</v>
      </c>
      <c r="N133" s="142">
        <f>ROUND(((H133*U133*3+I133*V133*3+J133*W133*3)),2)</f>
        <v>0</v>
      </c>
      <c r="O133" s="188">
        <f t="shared" si="7"/>
        <v>8827.47</v>
      </c>
      <c r="P133" s="239"/>
      <c r="Q133" s="239"/>
      <c r="R133" s="143">
        <f t="shared" si="12"/>
        <v>2942.49</v>
      </c>
      <c r="S133" s="143">
        <f t="shared" si="12"/>
        <v>3678.12</v>
      </c>
      <c r="T133" s="143">
        <f t="shared" si="12"/>
        <v>4413.74</v>
      </c>
      <c r="U133" s="143">
        <f t="shared" si="12"/>
        <v>4413.735</v>
      </c>
      <c r="V133" s="143">
        <f t="shared" si="12"/>
        <v>5517.18</v>
      </c>
      <c r="W133" s="143">
        <f t="shared" si="12"/>
        <v>6620.61</v>
      </c>
    </row>
    <row r="134" spans="1:23" ht="30" customHeight="1">
      <c r="A134" s="15">
        <f t="shared" si="9"/>
        <v>121</v>
      </c>
      <c r="B134" s="16">
        <v>3254</v>
      </c>
      <c r="C134" s="17" t="s">
        <v>176</v>
      </c>
      <c r="D134" s="18" t="s">
        <v>27</v>
      </c>
      <c r="E134" s="105"/>
      <c r="F134" s="105"/>
      <c r="G134" s="105">
        <v>1</v>
      </c>
      <c r="H134" s="105"/>
      <c r="I134" s="105"/>
      <c r="J134" s="106"/>
      <c r="K134" s="144">
        <v>1</v>
      </c>
      <c r="L134" s="145">
        <v>1.5</v>
      </c>
      <c r="M134" s="141">
        <f>ROUND(((E134*R134*3+F134*S134*3+G134*T134*3)),2)</f>
        <v>13241.22</v>
      </c>
      <c r="N134" s="142">
        <f>ROUND(((H134*U134*3+I134*V134*3+J134*W134*3)),2)</f>
        <v>0</v>
      </c>
      <c r="O134" s="188">
        <f t="shared" si="7"/>
        <v>13241.22</v>
      </c>
      <c r="P134" s="239"/>
      <c r="Q134" s="239"/>
      <c r="R134" s="143">
        <f t="shared" si="12"/>
        <v>2942.49</v>
      </c>
      <c r="S134" s="143">
        <f t="shared" si="12"/>
        <v>3678.12</v>
      </c>
      <c r="T134" s="143">
        <f t="shared" si="12"/>
        <v>4413.74</v>
      </c>
      <c r="U134" s="143">
        <f t="shared" si="12"/>
        <v>4413.735</v>
      </c>
      <c r="V134" s="143">
        <f t="shared" si="12"/>
        <v>5517.18</v>
      </c>
      <c r="W134" s="143">
        <f t="shared" si="12"/>
        <v>6620.61</v>
      </c>
    </row>
    <row r="135" spans="1:23" ht="30" customHeight="1">
      <c r="A135" s="15">
        <f t="shared" si="9"/>
        <v>122</v>
      </c>
      <c r="B135" s="16">
        <v>3255</v>
      </c>
      <c r="C135" s="17" t="s">
        <v>177</v>
      </c>
      <c r="D135" s="18" t="s">
        <v>42</v>
      </c>
      <c r="E135" s="105">
        <v>1</v>
      </c>
      <c r="F135" s="105"/>
      <c r="G135" s="105"/>
      <c r="H135" s="105"/>
      <c r="I135" s="105"/>
      <c r="J135" s="106"/>
      <c r="K135" s="144">
        <v>1</v>
      </c>
      <c r="L135" s="145">
        <v>1.5</v>
      </c>
      <c r="M135" s="141">
        <f>ROUND(((E135*R135*3+F135*S135*3+G135*T135*3)),2)</f>
        <v>8827.47</v>
      </c>
      <c r="N135" s="142">
        <f>ROUND(((H135*U135*3+I135*V135*3+J135*W135*3)),2)</f>
        <v>0</v>
      </c>
      <c r="O135" s="188">
        <f t="shared" si="7"/>
        <v>8827.47</v>
      </c>
      <c r="P135" s="239"/>
      <c r="Q135" s="239"/>
      <c r="R135" s="143">
        <f t="shared" si="12"/>
        <v>2942.49</v>
      </c>
      <c r="S135" s="143">
        <f t="shared" si="12"/>
        <v>3678.12</v>
      </c>
      <c r="T135" s="143">
        <f t="shared" si="12"/>
        <v>4413.74</v>
      </c>
      <c r="U135" s="143">
        <f t="shared" si="12"/>
        <v>4413.735</v>
      </c>
      <c r="V135" s="143">
        <f t="shared" si="12"/>
        <v>5517.18</v>
      </c>
      <c r="W135" s="143">
        <f t="shared" si="12"/>
        <v>6620.61</v>
      </c>
    </row>
    <row r="136" spans="1:23" ht="30" customHeight="1">
      <c r="A136" s="15">
        <f t="shared" si="9"/>
        <v>123</v>
      </c>
      <c r="B136" s="16">
        <v>3256</v>
      </c>
      <c r="C136" s="17" t="s">
        <v>178</v>
      </c>
      <c r="D136" s="18" t="s">
        <v>194</v>
      </c>
      <c r="E136" s="105">
        <v>1</v>
      </c>
      <c r="F136" s="105"/>
      <c r="G136" s="105"/>
      <c r="H136" s="105"/>
      <c r="I136" s="105"/>
      <c r="J136" s="106"/>
      <c r="K136" s="144">
        <v>1</v>
      </c>
      <c r="L136" s="145">
        <v>1.5</v>
      </c>
      <c r="M136" s="141">
        <f>ROUND(((E136*R136*3+F136*S136*3+G136*T136*3)),2)</f>
        <v>8827.47</v>
      </c>
      <c r="N136" s="142">
        <f>ROUND(((H136*U136*3+I136*V136*3+J136*W136*3)),2)</f>
        <v>0</v>
      </c>
      <c r="O136" s="188">
        <f aca="true" t="shared" si="13" ref="O136:O199">M136+N136</f>
        <v>8827.47</v>
      </c>
      <c r="P136" s="239"/>
      <c r="Q136" s="239"/>
      <c r="R136" s="143">
        <f aca="true" t="shared" si="14" ref="R136:W151">R135</f>
        <v>2942.49</v>
      </c>
      <c r="S136" s="143">
        <f t="shared" si="14"/>
        <v>3678.12</v>
      </c>
      <c r="T136" s="143">
        <f t="shared" si="14"/>
        <v>4413.74</v>
      </c>
      <c r="U136" s="143">
        <f t="shared" si="14"/>
        <v>4413.735</v>
      </c>
      <c r="V136" s="143">
        <f t="shared" si="14"/>
        <v>5517.18</v>
      </c>
      <c r="W136" s="143">
        <f t="shared" si="14"/>
        <v>6620.61</v>
      </c>
    </row>
    <row r="137" spans="1:23" ht="30" customHeight="1">
      <c r="A137" s="15">
        <f aca="true" t="shared" si="15" ref="A137:A200">A136+1</f>
        <v>124</v>
      </c>
      <c r="B137" s="16">
        <v>3257</v>
      </c>
      <c r="C137" s="17" t="s">
        <v>179</v>
      </c>
      <c r="D137" s="18" t="s">
        <v>28</v>
      </c>
      <c r="E137" s="105">
        <v>1</v>
      </c>
      <c r="F137" s="105"/>
      <c r="G137" s="105"/>
      <c r="H137" s="105"/>
      <c r="I137" s="105"/>
      <c r="J137" s="106"/>
      <c r="K137" s="144">
        <v>1</v>
      </c>
      <c r="L137" s="145">
        <v>1.5</v>
      </c>
      <c r="M137" s="141">
        <f>ROUND(((E137*R137*3+F137*S137*3+G137*T137*3)),2)</f>
        <v>8827.47</v>
      </c>
      <c r="N137" s="142">
        <f>ROUND(((H137*U137*3+I137*V137*3+J137*W137*3)),2)</f>
        <v>0</v>
      </c>
      <c r="O137" s="188">
        <f t="shared" si="13"/>
        <v>8827.47</v>
      </c>
      <c r="P137" s="239"/>
      <c r="Q137" s="239"/>
      <c r="R137" s="143">
        <f t="shared" si="14"/>
        <v>2942.49</v>
      </c>
      <c r="S137" s="143">
        <f t="shared" si="14"/>
        <v>3678.12</v>
      </c>
      <c r="T137" s="143">
        <f t="shared" si="14"/>
        <v>4413.74</v>
      </c>
      <c r="U137" s="143">
        <f t="shared" si="14"/>
        <v>4413.735</v>
      </c>
      <c r="V137" s="143">
        <f t="shared" si="14"/>
        <v>5517.18</v>
      </c>
      <c r="W137" s="143">
        <f t="shared" si="14"/>
        <v>6620.61</v>
      </c>
    </row>
    <row r="138" spans="1:23" ht="30" customHeight="1">
      <c r="A138" s="15">
        <f t="shared" si="15"/>
        <v>125</v>
      </c>
      <c r="B138" s="16">
        <v>3258</v>
      </c>
      <c r="C138" s="17" t="s">
        <v>180</v>
      </c>
      <c r="D138" s="18" t="s">
        <v>49</v>
      </c>
      <c r="E138" s="105"/>
      <c r="F138" s="105"/>
      <c r="G138" s="105"/>
      <c r="H138" s="105">
        <v>1</v>
      </c>
      <c r="I138" s="105"/>
      <c r="J138" s="106"/>
      <c r="K138" s="144">
        <v>1</v>
      </c>
      <c r="L138" s="145">
        <v>1.5</v>
      </c>
      <c r="M138" s="141">
        <f>ROUND(((E138*R138*3+F138*S138*3+G138*T138*3)),2)</f>
        <v>0</v>
      </c>
      <c r="N138" s="142">
        <f>ROUND(((H138*U138*3+I138*V138*3+J138*W138*3)),2)</f>
        <v>13241.21</v>
      </c>
      <c r="O138" s="188">
        <f t="shared" si="13"/>
        <v>13241.21</v>
      </c>
      <c r="P138" s="239"/>
      <c r="Q138" s="239"/>
      <c r="R138" s="143">
        <f t="shared" si="14"/>
        <v>2942.49</v>
      </c>
      <c r="S138" s="143">
        <f t="shared" si="14"/>
        <v>3678.12</v>
      </c>
      <c r="T138" s="143">
        <f t="shared" si="14"/>
        <v>4413.74</v>
      </c>
      <c r="U138" s="143">
        <f t="shared" si="14"/>
        <v>4413.735</v>
      </c>
      <c r="V138" s="143">
        <f t="shared" si="14"/>
        <v>5517.18</v>
      </c>
      <c r="W138" s="143">
        <f t="shared" si="14"/>
        <v>6620.61</v>
      </c>
    </row>
    <row r="139" spans="1:23" ht="30" customHeight="1">
      <c r="A139" s="11">
        <f t="shared" si="15"/>
        <v>126</v>
      </c>
      <c r="B139" s="12">
        <v>3259</v>
      </c>
      <c r="C139" s="13" t="s">
        <v>181</v>
      </c>
      <c r="D139" s="14" t="s">
        <v>29</v>
      </c>
      <c r="E139" s="105"/>
      <c r="F139" s="105"/>
      <c r="G139" s="105"/>
      <c r="H139" s="105">
        <v>1</v>
      </c>
      <c r="I139" s="105"/>
      <c r="J139" s="106"/>
      <c r="K139" s="144">
        <v>1</v>
      </c>
      <c r="L139" s="145">
        <v>1.5</v>
      </c>
      <c r="M139" s="141">
        <f>ROUND(((E139*R139*3+F139*S139*3+G139*T139*3)),2)</f>
        <v>0</v>
      </c>
      <c r="N139" s="142">
        <f>ROUND(((H139*U139*3+I139*V139*3+J139*W139*3)),2)</f>
        <v>13241.21</v>
      </c>
      <c r="O139" s="188">
        <f t="shared" si="13"/>
        <v>13241.21</v>
      </c>
      <c r="P139" s="239"/>
      <c r="Q139" s="239"/>
      <c r="R139" s="143">
        <f t="shared" si="14"/>
        <v>2942.49</v>
      </c>
      <c r="S139" s="143">
        <f t="shared" si="14"/>
        <v>3678.12</v>
      </c>
      <c r="T139" s="143">
        <f t="shared" si="14"/>
        <v>4413.74</v>
      </c>
      <c r="U139" s="143">
        <f t="shared" si="14"/>
        <v>4413.735</v>
      </c>
      <c r="V139" s="143">
        <f t="shared" si="14"/>
        <v>5517.18</v>
      </c>
      <c r="W139" s="143">
        <f t="shared" si="14"/>
        <v>6620.61</v>
      </c>
    </row>
    <row r="140" spans="1:23" ht="30" customHeight="1">
      <c r="A140" s="15">
        <f t="shared" si="15"/>
        <v>127</v>
      </c>
      <c r="B140" s="16">
        <v>3260</v>
      </c>
      <c r="C140" s="17" t="s">
        <v>182</v>
      </c>
      <c r="D140" s="18" t="s">
        <v>198</v>
      </c>
      <c r="E140" s="105">
        <v>4</v>
      </c>
      <c r="F140" s="105"/>
      <c r="G140" s="105"/>
      <c r="H140" s="105"/>
      <c r="I140" s="105"/>
      <c r="J140" s="106"/>
      <c r="K140" s="144">
        <v>1</v>
      </c>
      <c r="L140" s="145">
        <v>1.5</v>
      </c>
      <c r="M140" s="141">
        <f>ROUND(((E140*R140*3+F140*S140*3+G140*T140*3)),2)</f>
        <v>35309.88</v>
      </c>
      <c r="N140" s="142">
        <f>ROUND(((H140*U140*3+I140*V140*3+J140*W140*3)),2)</f>
        <v>0</v>
      </c>
      <c r="O140" s="188">
        <f t="shared" si="13"/>
        <v>35309.88</v>
      </c>
      <c r="P140" s="239"/>
      <c r="Q140" s="239"/>
      <c r="R140" s="143">
        <f t="shared" si="14"/>
        <v>2942.49</v>
      </c>
      <c r="S140" s="143">
        <f t="shared" si="14"/>
        <v>3678.12</v>
      </c>
      <c r="T140" s="143">
        <f t="shared" si="14"/>
        <v>4413.74</v>
      </c>
      <c r="U140" s="143">
        <f t="shared" si="14"/>
        <v>4413.735</v>
      </c>
      <c r="V140" s="143">
        <f t="shared" si="14"/>
        <v>5517.18</v>
      </c>
      <c r="W140" s="143">
        <f t="shared" si="14"/>
        <v>6620.61</v>
      </c>
    </row>
    <row r="141" spans="1:23" ht="30" customHeight="1">
      <c r="A141" s="15">
        <f t="shared" si="15"/>
        <v>128</v>
      </c>
      <c r="B141" s="16">
        <v>3261</v>
      </c>
      <c r="C141" s="17" t="s">
        <v>183</v>
      </c>
      <c r="D141" s="18" t="s">
        <v>30</v>
      </c>
      <c r="E141" s="105">
        <v>1</v>
      </c>
      <c r="F141" s="105"/>
      <c r="G141" s="105"/>
      <c r="H141" s="105"/>
      <c r="I141" s="105"/>
      <c r="J141" s="106"/>
      <c r="K141" s="144">
        <v>1</v>
      </c>
      <c r="L141" s="145">
        <v>1.5</v>
      </c>
      <c r="M141" s="141">
        <f>ROUND(((E141*R141*3+F141*S141*3+G141*T141*3)),2)</f>
        <v>8827.47</v>
      </c>
      <c r="N141" s="142">
        <f>ROUND(((H141*U141*3+I141*V141*3+J141*W141*3)),2)</f>
        <v>0</v>
      </c>
      <c r="O141" s="188">
        <f t="shared" si="13"/>
        <v>8827.47</v>
      </c>
      <c r="P141" s="239"/>
      <c r="Q141" s="239"/>
      <c r="R141" s="143">
        <f t="shared" si="14"/>
        <v>2942.49</v>
      </c>
      <c r="S141" s="143">
        <f t="shared" si="14"/>
        <v>3678.12</v>
      </c>
      <c r="T141" s="143">
        <f t="shared" si="14"/>
        <v>4413.74</v>
      </c>
      <c r="U141" s="143">
        <f t="shared" si="14"/>
        <v>4413.735</v>
      </c>
      <c r="V141" s="143">
        <f t="shared" si="14"/>
        <v>5517.18</v>
      </c>
      <c r="W141" s="143">
        <f t="shared" si="14"/>
        <v>6620.61</v>
      </c>
    </row>
    <row r="142" spans="1:23" ht="30" customHeight="1">
      <c r="A142" s="15">
        <f t="shared" si="15"/>
        <v>129</v>
      </c>
      <c r="B142" s="16">
        <v>3262</v>
      </c>
      <c r="C142" s="17" t="s">
        <v>184</v>
      </c>
      <c r="D142" s="18" t="s">
        <v>31</v>
      </c>
      <c r="E142" s="105"/>
      <c r="F142" s="105">
        <v>1</v>
      </c>
      <c r="G142" s="105"/>
      <c r="H142" s="105"/>
      <c r="I142" s="105"/>
      <c r="J142" s="106"/>
      <c r="K142" s="144">
        <v>1</v>
      </c>
      <c r="L142" s="145">
        <v>1.5</v>
      </c>
      <c r="M142" s="141">
        <f>ROUND(((E142*R142*3+F142*S142*3+G142*T142*3)),2)</f>
        <v>11034.36</v>
      </c>
      <c r="N142" s="142">
        <f>ROUND(((H142*U142*3+I142*V142*3+J142*W142*3)),2)</f>
        <v>0</v>
      </c>
      <c r="O142" s="188">
        <f t="shared" si="13"/>
        <v>11034.36</v>
      </c>
      <c r="P142" s="239"/>
      <c r="Q142" s="239"/>
      <c r="R142" s="143">
        <f t="shared" si="14"/>
        <v>2942.49</v>
      </c>
      <c r="S142" s="143">
        <f t="shared" si="14"/>
        <v>3678.12</v>
      </c>
      <c r="T142" s="143">
        <f t="shared" si="14"/>
        <v>4413.74</v>
      </c>
      <c r="U142" s="143">
        <f t="shared" si="14"/>
        <v>4413.735</v>
      </c>
      <c r="V142" s="143">
        <f t="shared" si="14"/>
        <v>5517.18</v>
      </c>
      <c r="W142" s="143">
        <f t="shared" si="14"/>
        <v>6620.61</v>
      </c>
    </row>
    <row r="143" spans="1:23" ht="39" customHeight="1">
      <c r="A143" s="15">
        <f t="shared" si="15"/>
        <v>130</v>
      </c>
      <c r="B143" s="12">
        <v>3263</v>
      </c>
      <c r="C143" s="13" t="s">
        <v>288</v>
      </c>
      <c r="D143" s="14" t="s">
        <v>289</v>
      </c>
      <c r="E143" s="105">
        <v>4</v>
      </c>
      <c r="F143" s="105"/>
      <c r="G143" s="105"/>
      <c r="H143" s="105">
        <v>4</v>
      </c>
      <c r="I143" s="105">
        <v>4</v>
      </c>
      <c r="J143" s="106">
        <v>1</v>
      </c>
      <c r="K143" s="144">
        <v>1</v>
      </c>
      <c r="L143" s="152">
        <v>1.5</v>
      </c>
      <c r="M143" s="141">
        <f>ROUND(((E143*R143*3+F143*S143*3+G143*T143*3)),2)</f>
        <v>35309.88</v>
      </c>
      <c r="N143" s="142">
        <f>ROUND(((H143*U143*3+I143*V143*3+J143*W143*3)),2)</f>
        <v>139032.81</v>
      </c>
      <c r="O143" s="192">
        <f t="shared" si="13"/>
        <v>174342.69</v>
      </c>
      <c r="P143" s="241"/>
      <c r="Q143" s="241"/>
      <c r="R143" s="143">
        <f t="shared" si="14"/>
        <v>2942.49</v>
      </c>
      <c r="S143" s="143">
        <f t="shared" si="14"/>
        <v>3678.12</v>
      </c>
      <c r="T143" s="143">
        <f t="shared" si="14"/>
        <v>4413.74</v>
      </c>
      <c r="U143" s="143">
        <f t="shared" si="14"/>
        <v>4413.735</v>
      </c>
      <c r="V143" s="143">
        <f t="shared" si="14"/>
        <v>5517.18</v>
      </c>
      <c r="W143" s="143">
        <f t="shared" si="14"/>
        <v>6620.61</v>
      </c>
    </row>
    <row r="144" spans="1:23" ht="30" customHeight="1">
      <c r="A144" s="15">
        <f t="shared" si="15"/>
        <v>131</v>
      </c>
      <c r="B144" s="16">
        <v>3266</v>
      </c>
      <c r="C144" s="17" t="s">
        <v>185</v>
      </c>
      <c r="D144" s="18" t="s">
        <v>32</v>
      </c>
      <c r="E144" s="105"/>
      <c r="F144" s="105">
        <v>2</v>
      </c>
      <c r="G144" s="105"/>
      <c r="H144" s="105"/>
      <c r="I144" s="105"/>
      <c r="J144" s="106"/>
      <c r="K144" s="144">
        <v>1</v>
      </c>
      <c r="L144" s="145">
        <v>1.5</v>
      </c>
      <c r="M144" s="141">
        <f>ROUND(((E144*R144*3+F144*S144*3+G144*T144*3)),2)</f>
        <v>22068.72</v>
      </c>
      <c r="N144" s="142">
        <f>ROUND(((H144*U144*3+I144*V144*3+J144*W144*3)),2)</f>
        <v>0</v>
      </c>
      <c r="O144" s="188">
        <f t="shared" si="13"/>
        <v>22068.72</v>
      </c>
      <c r="P144" s="239"/>
      <c r="Q144" s="239"/>
      <c r="R144" s="143">
        <f t="shared" si="14"/>
        <v>2942.49</v>
      </c>
      <c r="S144" s="143">
        <f t="shared" si="14"/>
        <v>3678.12</v>
      </c>
      <c r="T144" s="143">
        <f t="shared" si="14"/>
        <v>4413.74</v>
      </c>
      <c r="U144" s="143">
        <f t="shared" si="14"/>
        <v>4413.735</v>
      </c>
      <c r="V144" s="143">
        <f t="shared" si="14"/>
        <v>5517.18</v>
      </c>
      <c r="W144" s="143">
        <f t="shared" si="14"/>
        <v>6620.61</v>
      </c>
    </row>
    <row r="145" spans="1:23" ht="30" customHeight="1">
      <c r="A145" s="15">
        <f t="shared" si="15"/>
        <v>132</v>
      </c>
      <c r="B145" s="16">
        <v>3268</v>
      </c>
      <c r="C145" s="17" t="s">
        <v>186</v>
      </c>
      <c r="D145" s="18" t="s">
        <v>43</v>
      </c>
      <c r="E145" s="105">
        <v>1</v>
      </c>
      <c r="F145" s="105">
        <v>3</v>
      </c>
      <c r="G145" s="105"/>
      <c r="H145" s="105"/>
      <c r="I145" s="105"/>
      <c r="J145" s="106"/>
      <c r="K145" s="144">
        <v>1</v>
      </c>
      <c r="L145" s="145">
        <v>1.5</v>
      </c>
      <c r="M145" s="141">
        <f>ROUND(((E145*R145*3+F145*S145*3+G145*T145*3)),2)</f>
        <v>41930.55</v>
      </c>
      <c r="N145" s="142">
        <f>ROUND(((H145*U145*3+I145*V145*3+J145*W145*3)),2)</f>
        <v>0</v>
      </c>
      <c r="O145" s="188">
        <f t="shared" si="13"/>
        <v>41930.55</v>
      </c>
      <c r="P145" s="239"/>
      <c r="Q145" s="239"/>
      <c r="R145" s="143">
        <f t="shared" si="14"/>
        <v>2942.49</v>
      </c>
      <c r="S145" s="143">
        <f t="shared" si="14"/>
        <v>3678.12</v>
      </c>
      <c r="T145" s="143">
        <f t="shared" si="14"/>
        <v>4413.74</v>
      </c>
      <c r="U145" s="143">
        <f t="shared" si="14"/>
        <v>4413.735</v>
      </c>
      <c r="V145" s="143">
        <f t="shared" si="14"/>
        <v>5517.18</v>
      </c>
      <c r="W145" s="143">
        <f t="shared" si="14"/>
        <v>6620.61</v>
      </c>
    </row>
    <row r="146" spans="1:23" ht="30" customHeight="1">
      <c r="A146" s="15">
        <f t="shared" si="15"/>
        <v>133</v>
      </c>
      <c r="B146" s="16">
        <v>3269</v>
      </c>
      <c r="C146" s="17" t="s">
        <v>187</v>
      </c>
      <c r="D146" s="18" t="s">
        <v>33</v>
      </c>
      <c r="E146" s="105"/>
      <c r="F146" s="105"/>
      <c r="G146" s="105"/>
      <c r="H146" s="105">
        <v>1</v>
      </c>
      <c r="I146" s="105"/>
      <c r="J146" s="106"/>
      <c r="K146" s="144">
        <v>1</v>
      </c>
      <c r="L146" s="145">
        <v>1.5</v>
      </c>
      <c r="M146" s="141">
        <f>ROUND(((E146*R146*3+F146*S146*3+G146*T146*3)),2)</f>
        <v>0</v>
      </c>
      <c r="N146" s="142">
        <f>ROUND(((H146*U146*3+I146*V146*3+J146*W146*3)),2)</f>
        <v>13241.21</v>
      </c>
      <c r="O146" s="188">
        <f t="shared" si="13"/>
        <v>13241.21</v>
      </c>
      <c r="P146" s="239"/>
      <c r="Q146" s="239"/>
      <c r="R146" s="143">
        <f t="shared" si="14"/>
        <v>2942.49</v>
      </c>
      <c r="S146" s="143">
        <f t="shared" si="14"/>
        <v>3678.12</v>
      </c>
      <c r="T146" s="143">
        <f t="shared" si="14"/>
        <v>4413.74</v>
      </c>
      <c r="U146" s="143">
        <f t="shared" si="14"/>
        <v>4413.735</v>
      </c>
      <c r="V146" s="143">
        <f t="shared" si="14"/>
        <v>5517.18</v>
      </c>
      <c r="W146" s="143">
        <f t="shared" si="14"/>
        <v>6620.61</v>
      </c>
    </row>
    <row r="147" spans="1:23" ht="30" customHeight="1">
      <c r="A147" s="15">
        <f t="shared" si="15"/>
        <v>134</v>
      </c>
      <c r="B147" s="16">
        <v>3271</v>
      </c>
      <c r="C147" s="17" t="s">
        <v>188</v>
      </c>
      <c r="D147" s="18" t="s">
        <v>215</v>
      </c>
      <c r="E147" s="105"/>
      <c r="F147" s="105"/>
      <c r="G147" s="105"/>
      <c r="H147" s="105">
        <v>1</v>
      </c>
      <c r="I147" s="105">
        <v>1</v>
      </c>
      <c r="J147" s="106"/>
      <c r="K147" s="144">
        <v>1</v>
      </c>
      <c r="L147" s="145">
        <v>1.5</v>
      </c>
      <c r="M147" s="141">
        <f>ROUND(((E147*R147*3+F147*S147*3+G147*T147*3)),2)</f>
        <v>0</v>
      </c>
      <c r="N147" s="142">
        <f>ROUND(((H147*U147*3+I147*V147*3+J147*W147*3)),2)</f>
        <v>29792.75</v>
      </c>
      <c r="O147" s="188">
        <f t="shared" si="13"/>
        <v>29792.75</v>
      </c>
      <c r="P147" s="239"/>
      <c r="Q147" s="239"/>
      <c r="R147" s="143">
        <f t="shared" si="14"/>
        <v>2942.49</v>
      </c>
      <c r="S147" s="143">
        <f t="shared" si="14"/>
        <v>3678.12</v>
      </c>
      <c r="T147" s="143">
        <f t="shared" si="14"/>
        <v>4413.74</v>
      </c>
      <c r="U147" s="143">
        <f t="shared" si="14"/>
        <v>4413.735</v>
      </c>
      <c r="V147" s="143">
        <f t="shared" si="14"/>
        <v>5517.18</v>
      </c>
      <c r="W147" s="143">
        <f t="shared" si="14"/>
        <v>6620.61</v>
      </c>
    </row>
    <row r="148" spans="1:23" ht="30" customHeight="1">
      <c r="A148" s="15">
        <f t="shared" si="15"/>
        <v>135</v>
      </c>
      <c r="B148" s="16">
        <v>3272</v>
      </c>
      <c r="C148" s="17" t="s">
        <v>189</v>
      </c>
      <c r="D148" s="18" t="s">
        <v>222</v>
      </c>
      <c r="E148" s="105"/>
      <c r="F148" s="105"/>
      <c r="G148" s="105"/>
      <c r="H148" s="105">
        <v>1</v>
      </c>
      <c r="I148" s="105">
        <v>3</v>
      </c>
      <c r="J148" s="106"/>
      <c r="K148" s="144">
        <v>1</v>
      </c>
      <c r="L148" s="145">
        <v>1.5</v>
      </c>
      <c r="M148" s="141">
        <f>ROUND(((E148*R148*3+F148*S148*3+G148*T148*3)),2)</f>
        <v>0</v>
      </c>
      <c r="N148" s="142">
        <f>ROUND(((H148*U148*3+I148*V148*3+J148*W148*3)),2)</f>
        <v>62895.83</v>
      </c>
      <c r="O148" s="188">
        <f t="shared" si="13"/>
        <v>62895.83</v>
      </c>
      <c r="P148" s="239"/>
      <c r="Q148" s="239"/>
      <c r="R148" s="143">
        <f t="shared" si="14"/>
        <v>2942.49</v>
      </c>
      <c r="S148" s="143">
        <f t="shared" si="14"/>
        <v>3678.12</v>
      </c>
      <c r="T148" s="143">
        <f t="shared" si="14"/>
        <v>4413.74</v>
      </c>
      <c r="U148" s="143">
        <f t="shared" si="14"/>
        <v>4413.735</v>
      </c>
      <c r="V148" s="143">
        <f t="shared" si="14"/>
        <v>5517.18</v>
      </c>
      <c r="W148" s="143">
        <f t="shared" si="14"/>
        <v>6620.61</v>
      </c>
    </row>
    <row r="149" spans="1:23" ht="30" customHeight="1">
      <c r="A149" s="15">
        <f t="shared" si="15"/>
        <v>136</v>
      </c>
      <c r="B149" s="16">
        <v>3274</v>
      </c>
      <c r="C149" s="17" t="s">
        <v>190</v>
      </c>
      <c r="D149" s="18" t="s">
        <v>34</v>
      </c>
      <c r="E149" s="105"/>
      <c r="F149" s="105"/>
      <c r="G149" s="105">
        <v>1</v>
      </c>
      <c r="H149" s="105"/>
      <c r="I149" s="105"/>
      <c r="J149" s="106"/>
      <c r="K149" s="144">
        <v>1</v>
      </c>
      <c r="L149" s="145">
        <v>1.5</v>
      </c>
      <c r="M149" s="141">
        <f>ROUND(((E149*R149*3+F149*S149*3+G149*T149*3)),2)</f>
        <v>13241.22</v>
      </c>
      <c r="N149" s="142">
        <f>ROUND(((H149*U149*3+I149*V149*3+J149*W149*3)),2)</f>
        <v>0</v>
      </c>
      <c r="O149" s="188">
        <f t="shared" si="13"/>
        <v>13241.22</v>
      </c>
      <c r="P149" s="239"/>
      <c r="Q149" s="239"/>
      <c r="R149" s="143">
        <f t="shared" si="14"/>
        <v>2942.49</v>
      </c>
      <c r="S149" s="143">
        <f t="shared" si="14"/>
        <v>3678.12</v>
      </c>
      <c r="T149" s="143">
        <f t="shared" si="14"/>
        <v>4413.74</v>
      </c>
      <c r="U149" s="143">
        <f t="shared" si="14"/>
        <v>4413.735</v>
      </c>
      <c r="V149" s="143">
        <f t="shared" si="14"/>
        <v>5517.18</v>
      </c>
      <c r="W149" s="143">
        <f t="shared" si="14"/>
        <v>6620.61</v>
      </c>
    </row>
    <row r="150" spans="1:23" ht="30" customHeight="1">
      <c r="A150" s="15">
        <f t="shared" si="15"/>
        <v>137</v>
      </c>
      <c r="B150" s="16">
        <v>3307</v>
      </c>
      <c r="C150" s="17">
        <v>19873731</v>
      </c>
      <c r="D150" s="18" t="s">
        <v>57</v>
      </c>
      <c r="E150" s="105">
        <v>3</v>
      </c>
      <c r="F150" s="105"/>
      <c r="G150" s="105"/>
      <c r="H150" s="105"/>
      <c r="I150" s="105"/>
      <c r="J150" s="106"/>
      <c r="K150" s="144">
        <v>1</v>
      </c>
      <c r="L150" s="145">
        <v>1.5</v>
      </c>
      <c r="M150" s="141">
        <f>ROUND(((E150*R150*3+F150*S150*3+G150*T150*3)),2)</f>
        <v>26482.41</v>
      </c>
      <c r="N150" s="142">
        <f>ROUND(((H150*U150*3+I150*V150*3+J150*W150*3)),2)</f>
        <v>0</v>
      </c>
      <c r="O150" s="188">
        <f t="shared" si="13"/>
        <v>26482.41</v>
      </c>
      <c r="P150" s="239"/>
      <c r="Q150" s="239"/>
      <c r="R150" s="143">
        <f t="shared" si="14"/>
        <v>2942.49</v>
      </c>
      <c r="S150" s="143">
        <f t="shared" si="14"/>
        <v>3678.12</v>
      </c>
      <c r="T150" s="143">
        <f t="shared" si="14"/>
        <v>4413.74</v>
      </c>
      <c r="U150" s="143">
        <f t="shared" si="14"/>
        <v>4413.735</v>
      </c>
      <c r="V150" s="143">
        <f t="shared" si="14"/>
        <v>5517.18</v>
      </c>
      <c r="W150" s="143">
        <f t="shared" si="14"/>
        <v>6620.61</v>
      </c>
    </row>
    <row r="151" spans="1:23" ht="30" customHeight="1">
      <c r="A151" s="15">
        <f t="shared" si="15"/>
        <v>138</v>
      </c>
      <c r="B151" s="16">
        <v>3317</v>
      </c>
      <c r="C151" s="17">
        <v>19442330</v>
      </c>
      <c r="D151" s="18" t="s">
        <v>200</v>
      </c>
      <c r="E151" s="105">
        <v>1</v>
      </c>
      <c r="F151" s="105"/>
      <c r="G151" s="105"/>
      <c r="H151" s="105"/>
      <c r="I151" s="105"/>
      <c r="J151" s="106"/>
      <c r="K151" s="144">
        <v>1</v>
      </c>
      <c r="L151" s="145">
        <v>1.5</v>
      </c>
      <c r="M151" s="141">
        <f>ROUND(((E151*R151*3+F151*S151*3+G151*T151*3)),2)</f>
        <v>8827.47</v>
      </c>
      <c r="N151" s="142">
        <f>ROUND(((H151*U151*3+I151*V151*3+J151*W151*3)),2)</f>
        <v>0</v>
      </c>
      <c r="O151" s="188">
        <f t="shared" si="13"/>
        <v>8827.47</v>
      </c>
      <c r="P151" s="239"/>
      <c r="Q151" s="239"/>
      <c r="R151" s="143">
        <f t="shared" si="14"/>
        <v>2942.49</v>
      </c>
      <c r="S151" s="143">
        <f t="shared" si="14"/>
        <v>3678.12</v>
      </c>
      <c r="T151" s="143">
        <f t="shared" si="14"/>
        <v>4413.74</v>
      </c>
      <c r="U151" s="143">
        <f t="shared" si="14"/>
        <v>4413.735</v>
      </c>
      <c r="V151" s="143">
        <f t="shared" si="14"/>
        <v>5517.18</v>
      </c>
      <c r="W151" s="143">
        <f t="shared" si="14"/>
        <v>6620.61</v>
      </c>
    </row>
    <row r="152" spans="1:23" ht="30" customHeight="1">
      <c r="A152" s="11">
        <f t="shared" si="15"/>
        <v>139</v>
      </c>
      <c r="B152" s="12">
        <v>3318</v>
      </c>
      <c r="C152" s="13">
        <v>24747055</v>
      </c>
      <c r="D152" s="14" t="s">
        <v>206</v>
      </c>
      <c r="E152" s="105">
        <v>3</v>
      </c>
      <c r="F152" s="105"/>
      <c r="G152" s="105"/>
      <c r="H152" s="105"/>
      <c r="I152" s="105"/>
      <c r="J152" s="106"/>
      <c r="K152" s="144">
        <v>1</v>
      </c>
      <c r="L152" s="145">
        <v>1.5</v>
      </c>
      <c r="M152" s="141">
        <f>ROUND(((E152*R152*3+F152*S152*3+G152*T152*3)),2)</f>
        <v>26482.41</v>
      </c>
      <c r="N152" s="142">
        <f>ROUND(((H152*U152*3+I152*V152*3+J152*W152*3)),2)</f>
        <v>0</v>
      </c>
      <c r="O152" s="188">
        <f t="shared" si="13"/>
        <v>26482.41</v>
      </c>
      <c r="P152" s="239"/>
      <c r="Q152" s="239"/>
      <c r="R152" s="143">
        <f aca="true" t="shared" si="16" ref="R152:W167">R151</f>
        <v>2942.49</v>
      </c>
      <c r="S152" s="143">
        <f t="shared" si="16"/>
        <v>3678.12</v>
      </c>
      <c r="T152" s="143">
        <f t="shared" si="16"/>
        <v>4413.74</v>
      </c>
      <c r="U152" s="143">
        <f t="shared" si="16"/>
        <v>4413.735</v>
      </c>
      <c r="V152" s="143">
        <f t="shared" si="16"/>
        <v>5517.18</v>
      </c>
      <c r="W152" s="143">
        <f t="shared" si="16"/>
        <v>6620.61</v>
      </c>
    </row>
    <row r="153" spans="1:23" ht="30" customHeight="1">
      <c r="A153" s="15">
        <f t="shared" si="15"/>
        <v>140</v>
      </c>
      <c r="B153" s="16">
        <v>3320</v>
      </c>
      <c r="C153" s="17">
        <v>23086397</v>
      </c>
      <c r="D153" s="18" t="s">
        <v>192</v>
      </c>
      <c r="E153" s="105"/>
      <c r="F153" s="105"/>
      <c r="G153" s="105"/>
      <c r="H153" s="105"/>
      <c r="I153" s="105">
        <v>1</v>
      </c>
      <c r="J153" s="106"/>
      <c r="K153" s="144">
        <v>1</v>
      </c>
      <c r="L153" s="145">
        <v>1.5</v>
      </c>
      <c r="M153" s="141">
        <f>ROUND(((E153*R153*3+F153*S153*3+G153*T153*3)),2)</f>
        <v>0</v>
      </c>
      <c r="N153" s="142">
        <f>ROUND(((H153*U153*3+I153*V153*3+J153*W153*3)),2)</f>
        <v>16551.54</v>
      </c>
      <c r="O153" s="188">
        <f t="shared" si="13"/>
        <v>16551.54</v>
      </c>
      <c r="P153" s="239"/>
      <c r="Q153" s="239"/>
      <c r="R153" s="143">
        <f t="shared" si="16"/>
        <v>2942.49</v>
      </c>
      <c r="S153" s="143">
        <f t="shared" si="16"/>
        <v>3678.12</v>
      </c>
      <c r="T153" s="143">
        <f t="shared" si="16"/>
        <v>4413.74</v>
      </c>
      <c r="U153" s="143">
        <f t="shared" si="16"/>
        <v>4413.735</v>
      </c>
      <c r="V153" s="143">
        <f t="shared" si="16"/>
        <v>5517.18</v>
      </c>
      <c r="W153" s="143">
        <f t="shared" si="16"/>
        <v>6620.61</v>
      </c>
    </row>
    <row r="154" spans="1:23" ht="30" customHeight="1">
      <c r="A154" s="15">
        <f t="shared" si="15"/>
        <v>141</v>
      </c>
      <c r="B154" s="16">
        <v>3321</v>
      </c>
      <c r="C154" s="17">
        <v>20387921</v>
      </c>
      <c r="D154" s="18" t="s">
        <v>231</v>
      </c>
      <c r="E154" s="105"/>
      <c r="F154" s="105"/>
      <c r="G154" s="105">
        <v>1</v>
      </c>
      <c r="H154" s="105"/>
      <c r="I154" s="105"/>
      <c r="J154" s="106"/>
      <c r="K154" s="144">
        <v>1</v>
      </c>
      <c r="L154" s="145">
        <v>1.5</v>
      </c>
      <c r="M154" s="141">
        <f>ROUND(((E154*R154*3+F154*S154*3+G154*T154*3)),2)</f>
        <v>13241.22</v>
      </c>
      <c r="N154" s="142">
        <f>ROUND(((H154*U154*3+I154*V154*3+J154*W154*3)),2)</f>
        <v>0</v>
      </c>
      <c r="O154" s="188">
        <f t="shared" si="13"/>
        <v>13241.22</v>
      </c>
      <c r="P154" s="239"/>
      <c r="Q154" s="239"/>
      <c r="R154" s="143">
        <f t="shared" si="16"/>
        <v>2942.49</v>
      </c>
      <c r="S154" s="143">
        <f t="shared" si="16"/>
        <v>3678.12</v>
      </c>
      <c r="T154" s="143">
        <f t="shared" si="16"/>
        <v>4413.74</v>
      </c>
      <c r="U154" s="143">
        <f t="shared" si="16"/>
        <v>4413.735</v>
      </c>
      <c r="V154" s="143">
        <f t="shared" si="16"/>
        <v>5517.18</v>
      </c>
      <c r="W154" s="143">
        <f t="shared" si="16"/>
        <v>6620.61</v>
      </c>
    </row>
    <row r="155" spans="1:23" ht="30" customHeight="1">
      <c r="A155" s="11">
        <f t="shared" si="15"/>
        <v>142</v>
      </c>
      <c r="B155" s="12">
        <v>3323</v>
      </c>
      <c r="C155" s="13">
        <v>19356816</v>
      </c>
      <c r="D155" s="14" t="s">
        <v>204</v>
      </c>
      <c r="E155" s="105">
        <v>1</v>
      </c>
      <c r="F155" s="105"/>
      <c r="G155" s="105"/>
      <c r="H155" s="105"/>
      <c r="I155" s="105"/>
      <c r="J155" s="106"/>
      <c r="K155" s="144">
        <v>1</v>
      </c>
      <c r="L155" s="145">
        <v>1.5</v>
      </c>
      <c r="M155" s="141">
        <f>ROUND(((E155*R155*3+F155*S155*3+G155*T155*3)),2)</f>
        <v>8827.47</v>
      </c>
      <c r="N155" s="142">
        <f>ROUND(((H155*U155*3+I155*V155*3+J155*W155*3)),2)</f>
        <v>0</v>
      </c>
      <c r="O155" s="188">
        <f t="shared" si="13"/>
        <v>8827.47</v>
      </c>
      <c r="P155" s="239"/>
      <c r="Q155" s="239"/>
      <c r="R155" s="143">
        <f t="shared" si="16"/>
        <v>2942.49</v>
      </c>
      <c r="S155" s="143">
        <f t="shared" si="16"/>
        <v>3678.12</v>
      </c>
      <c r="T155" s="143">
        <f t="shared" si="16"/>
        <v>4413.74</v>
      </c>
      <c r="U155" s="143">
        <f t="shared" si="16"/>
        <v>4413.735</v>
      </c>
      <c r="V155" s="143">
        <f t="shared" si="16"/>
        <v>5517.18</v>
      </c>
      <c r="W155" s="143">
        <f t="shared" si="16"/>
        <v>6620.61</v>
      </c>
    </row>
    <row r="156" spans="1:23" ht="30" customHeight="1">
      <c r="A156" s="11">
        <f t="shared" si="15"/>
        <v>143</v>
      </c>
      <c r="B156" s="12">
        <v>3359</v>
      </c>
      <c r="C156" s="13">
        <v>33417692</v>
      </c>
      <c r="D156" s="14" t="s">
        <v>214</v>
      </c>
      <c r="E156" s="105"/>
      <c r="F156" s="105"/>
      <c r="G156" s="105"/>
      <c r="H156" s="105">
        <v>6</v>
      </c>
      <c r="I156" s="105">
        <v>3</v>
      </c>
      <c r="J156" s="106"/>
      <c r="K156" s="144">
        <v>1</v>
      </c>
      <c r="L156" s="145">
        <v>1.5</v>
      </c>
      <c r="M156" s="141">
        <f>ROUND(((E156*R156*3+F156*S156*3+G156*T156*3)),2)</f>
        <v>0</v>
      </c>
      <c r="N156" s="142">
        <f>ROUND(((H156*U156*3+I156*V156*3+J156*W156*3)),2)</f>
        <v>129101.85</v>
      </c>
      <c r="O156" s="188">
        <f t="shared" si="13"/>
        <v>129101.85</v>
      </c>
      <c r="P156" s="239"/>
      <c r="Q156" s="239"/>
      <c r="R156" s="143">
        <f t="shared" si="16"/>
        <v>2942.49</v>
      </c>
      <c r="S156" s="143">
        <f t="shared" si="16"/>
        <v>3678.12</v>
      </c>
      <c r="T156" s="143">
        <f t="shared" si="16"/>
        <v>4413.74</v>
      </c>
      <c r="U156" s="143">
        <f t="shared" si="16"/>
        <v>4413.735</v>
      </c>
      <c r="V156" s="143">
        <f t="shared" si="16"/>
        <v>5517.18</v>
      </c>
      <c r="W156" s="143">
        <f t="shared" si="16"/>
        <v>6620.61</v>
      </c>
    </row>
    <row r="157" spans="1:23" ht="30" customHeight="1">
      <c r="A157" s="15">
        <f t="shared" si="15"/>
        <v>144</v>
      </c>
      <c r="B157" s="16">
        <v>3363</v>
      </c>
      <c r="C157" s="17">
        <v>32729556</v>
      </c>
      <c r="D157" s="18" t="s">
        <v>290</v>
      </c>
      <c r="E157" s="105">
        <v>1</v>
      </c>
      <c r="F157" s="105">
        <v>1</v>
      </c>
      <c r="G157" s="105"/>
      <c r="H157" s="105"/>
      <c r="I157" s="105"/>
      <c r="J157" s="106"/>
      <c r="K157" s="144">
        <v>1</v>
      </c>
      <c r="L157" s="145">
        <v>1.5</v>
      </c>
      <c r="M157" s="141">
        <f>ROUND(((E157*R157*3+F157*S157*3+G157*T157*3)),2)</f>
        <v>19861.83</v>
      </c>
      <c r="N157" s="142">
        <f>ROUND(((H157*U157*3+I157*V157*3+J157*W157*3)),2)</f>
        <v>0</v>
      </c>
      <c r="O157" s="188">
        <f t="shared" si="13"/>
        <v>19861.83</v>
      </c>
      <c r="P157" s="239"/>
      <c r="Q157" s="239"/>
      <c r="R157" s="143">
        <f t="shared" si="16"/>
        <v>2942.49</v>
      </c>
      <c r="S157" s="143">
        <f t="shared" si="16"/>
        <v>3678.12</v>
      </c>
      <c r="T157" s="143">
        <f t="shared" si="16"/>
        <v>4413.74</v>
      </c>
      <c r="U157" s="143">
        <f t="shared" si="16"/>
        <v>4413.735</v>
      </c>
      <c r="V157" s="143">
        <f t="shared" si="16"/>
        <v>5517.18</v>
      </c>
      <c r="W157" s="143">
        <f t="shared" si="16"/>
        <v>6620.61</v>
      </c>
    </row>
    <row r="158" spans="1:23" ht="30" customHeight="1">
      <c r="A158" s="15">
        <f t="shared" si="15"/>
        <v>145</v>
      </c>
      <c r="B158" s="16">
        <v>3365</v>
      </c>
      <c r="C158" s="17">
        <v>33355115</v>
      </c>
      <c r="D158" s="18" t="s">
        <v>291</v>
      </c>
      <c r="E158" s="105"/>
      <c r="F158" s="105"/>
      <c r="G158" s="105">
        <v>1</v>
      </c>
      <c r="H158" s="105"/>
      <c r="I158" s="105"/>
      <c r="J158" s="106"/>
      <c r="K158" s="144">
        <v>1</v>
      </c>
      <c r="L158" s="145">
        <v>1.5</v>
      </c>
      <c r="M158" s="141">
        <f>ROUND(((E158*R158*3+F158*S158*3+G158*T158*3)),2)</f>
        <v>13241.22</v>
      </c>
      <c r="N158" s="142">
        <f>ROUND(((H158*U158*3+I158*V158*3+J158*W158*3)),2)</f>
        <v>0</v>
      </c>
      <c r="O158" s="188">
        <f t="shared" si="13"/>
        <v>13241.22</v>
      </c>
      <c r="P158" s="239"/>
      <c r="Q158" s="239"/>
      <c r="R158" s="143">
        <f t="shared" si="16"/>
        <v>2942.49</v>
      </c>
      <c r="S158" s="143">
        <f t="shared" si="16"/>
        <v>3678.12</v>
      </c>
      <c r="T158" s="143">
        <f t="shared" si="16"/>
        <v>4413.74</v>
      </c>
      <c r="U158" s="143">
        <f t="shared" si="16"/>
        <v>4413.735</v>
      </c>
      <c r="V158" s="143">
        <f t="shared" si="16"/>
        <v>5517.18</v>
      </c>
      <c r="W158" s="143">
        <f t="shared" si="16"/>
        <v>6620.61</v>
      </c>
    </row>
    <row r="159" spans="1:23" ht="30" customHeight="1">
      <c r="A159" s="15">
        <f t="shared" si="15"/>
        <v>146</v>
      </c>
      <c r="B159" s="12">
        <v>3366</v>
      </c>
      <c r="C159" s="13">
        <v>32027047</v>
      </c>
      <c r="D159" s="14" t="s">
        <v>372</v>
      </c>
      <c r="E159" s="105"/>
      <c r="F159" s="105"/>
      <c r="G159" s="105"/>
      <c r="H159" s="105">
        <v>2</v>
      </c>
      <c r="I159" s="105">
        <v>1</v>
      </c>
      <c r="J159" s="106"/>
      <c r="K159" s="144">
        <v>1</v>
      </c>
      <c r="L159" s="145">
        <v>1.5</v>
      </c>
      <c r="M159" s="141">
        <f>ROUND(((E159*R159*3+F159*S159*3+G159*T159*3)),2)</f>
        <v>0</v>
      </c>
      <c r="N159" s="142">
        <f>ROUND(((H159*U159*3+I159*V159*3+J159*W159*3)),2)</f>
        <v>43033.95</v>
      </c>
      <c r="O159" s="188">
        <f t="shared" si="13"/>
        <v>43033.95</v>
      </c>
      <c r="P159" s="239"/>
      <c r="Q159" s="239"/>
      <c r="R159" s="143">
        <f t="shared" si="16"/>
        <v>2942.49</v>
      </c>
      <c r="S159" s="143">
        <f t="shared" si="16"/>
        <v>3678.12</v>
      </c>
      <c r="T159" s="143">
        <f t="shared" si="16"/>
        <v>4413.74</v>
      </c>
      <c r="U159" s="143">
        <f t="shared" si="16"/>
        <v>4413.735</v>
      </c>
      <c r="V159" s="143">
        <f t="shared" si="16"/>
        <v>5517.18</v>
      </c>
      <c r="W159" s="143">
        <f t="shared" si="16"/>
        <v>6620.61</v>
      </c>
    </row>
    <row r="160" spans="1:23" ht="30" customHeight="1">
      <c r="A160" s="15">
        <f t="shared" si="15"/>
        <v>147</v>
      </c>
      <c r="B160" s="16">
        <v>3367</v>
      </c>
      <c r="C160" s="17">
        <v>26156624</v>
      </c>
      <c r="D160" s="18" t="s">
        <v>250</v>
      </c>
      <c r="E160" s="105">
        <v>3</v>
      </c>
      <c r="F160" s="105"/>
      <c r="G160" s="105"/>
      <c r="H160" s="105"/>
      <c r="I160" s="105"/>
      <c r="J160" s="106"/>
      <c r="K160" s="144">
        <v>1</v>
      </c>
      <c r="L160" s="145">
        <v>1.5</v>
      </c>
      <c r="M160" s="141">
        <f>ROUND(((E160*R160*3+F160*S160*3+G160*T160*3)),2)</f>
        <v>26482.41</v>
      </c>
      <c r="N160" s="142">
        <f>ROUND(((H160*U160*3+I160*V160*3+J160*W160*3)),2)</f>
        <v>0</v>
      </c>
      <c r="O160" s="188">
        <f t="shared" si="13"/>
        <v>26482.41</v>
      </c>
      <c r="P160" s="239"/>
      <c r="Q160" s="239"/>
      <c r="R160" s="143">
        <f t="shared" si="16"/>
        <v>2942.49</v>
      </c>
      <c r="S160" s="143">
        <f t="shared" si="16"/>
        <v>3678.12</v>
      </c>
      <c r="T160" s="143">
        <f t="shared" si="16"/>
        <v>4413.74</v>
      </c>
      <c r="U160" s="143">
        <f t="shared" si="16"/>
        <v>4413.735</v>
      </c>
      <c r="V160" s="143">
        <f t="shared" si="16"/>
        <v>5517.18</v>
      </c>
      <c r="W160" s="143">
        <f t="shared" si="16"/>
        <v>6620.61</v>
      </c>
    </row>
    <row r="161" spans="1:23" ht="30" customHeight="1">
      <c r="A161" s="11">
        <f t="shared" si="15"/>
        <v>148</v>
      </c>
      <c r="B161" s="12">
        <v>3368</v>
      </c>
      <c r="C161" s="13">
        <v>26878294</v>
      </c>
      <c r="D161" s="14" t="s">
        <v>292</v>
      </c>
      <c r="E161" s="105">
        <v>4</v>
      </c>
      <c r="F161" s="105"/>
      <c r="G161" s="105"/>
      <c r="H161" s="105"/>
      <c r="I161" s="105"/>
      <c r="J161" s="106"/>
      <c r="K161" s="144">
        <v>1</v>
      </c>
      <c r="L161" s="145">
        <v>1.5</v>
      </c>
      <c r="M161" s="141">
        <f>ROUND(((E161*R161*3+F161*S161*3+G161*T161*3)),2)</f>
        <v>35309.88</v>
      </c>
      <c r="N161" s="142">
        <f>ROUND(((H161*U161*3+I161*V161*3+J161*W161*3)),2)</f>
        <v>0</v>
      </c>
      <c r="O161" s="188">
        <f t="shared" si="13"/>
        <v>35309.88</v>
      </c>
      <c r="P161" s="239"/>
      <c r="Q161" s="239"/>
      <c r="R161" s="143">
        <f t="shared" si="16"/>
        <v>2942.49</v>
      </c>
      <c r="S161" s="143">
        <f t="shared" si="16"/>
        <v>3678.12</v>
      </c>
      <c r="T161" s="143">
        <f t="shared" si="16"/>
        <v>4413.74</v>
      </c>
      <c r="U161" s="143">
        <f t="shared" si="16"/>
        <v>4413.735</v>
      </c>
      <c r="V161" s="143">
        <f t="shared" si="16"/>
        <v>5517.18</v>
      </c>
      <c r="W161" s="143">
        <f t="shared" si="16"/>
        <v>6620.61</v>
      </c>
    </row>
    <row r="162" spans="1:23" ht="30" customHeight="1">
      <c r="A162" s="15">
        <f t="shared" si="15"/>
        <v>149</v>
      </c>
      <c r="B162" s="16" t="s">
        <v>259</v>
      </c>
      <c r="C162" s="17">
        <v>19572330</v>
      </c>
      <c r="D162" s="18" t="s">
        <v>293</v>
      </c>
      <c r="E162" s="105"/>
      <c r="F162" s="105"/>
      <c r="G162" s="105"/>
      <c r="H162" s="105">
        <v>1</v>
      </c>
      <c r="I162" s="105">
        <v>2</v>
      </c>
      <c r="J162" s="106"/>
      <c r="K162" s="144">
        <v>1</v>
      </c>
      <c r="L162" s="145">
        <v>1.5</v>
      </c>
      <c r="M162" s="141">
        <f>ROUND(((E162*R162*3+F162*S162*3+G162*T162*3)),2)</f>
        <v>0</v>
      </c>
      <c r="N162" s="142">
        <f>ROUND(((H162*U162*3+I162*V162*3+J162*W162*3)),2)</f>
        <v>46344.29</v>
      </c>
      <c r="O162" s="188">
        <f t="shared" si="13"/>
        <v>46344.29</v>
      </c>
      <c r="P162" s="239"/>
      <c r="Q162" s="239"/>
      <c r="R162" s="143">
        <f t="shared" si="16"/>
        <v>2942.49</v>
      </c>
      <c r="S162" s="143">
        <f t="shared" si="16"/>
        <v>3678.12</v>
      </c>
      <c r="T162" s="143">
        <f t="shared" si="16"/>
        <v>4413.74</v>
      </c>
      <c r="U162" s="143">
        <f t="shared" si="16"/>
        <v>4413.735</v>
      </c>
      <c r="V162" s="143">
        <f t="shared" si="16"/>
        <v>5517.18</v>
      </c>
      <c r="W162" s="143">
        <f t="shared" si="16"/>
        <v>6620.61</v>
      </c>
    </row>
    <row r="163" spans="1:23" ht="30" customHeight="1">
      <c r="A163" s="15">
        <f t="shared" si="15"/>
        <v>150</v>
      </c>
      <c r="B163" s="16">
        <v>3370</v>
      </c>
      <c r="C163" s="17">
        <v>30135387</v>
      </c>
      <c r="D163" s="18" t="s">
        <v>294</v>
      </c>
      <c r="E163" s="105">
        <v>2</v>
      </c>
      <c r="F163" s="105"/>
      <c r="G163" s="105"/>
      <c r="H163" s="105"/>
      <c r="I163" s="105"/>
      <c r="J163" s="106"/>
      <c r="K163" s="144">
        <v>1</v>
      </c>
      <c r="L163" s="145">
        <v>1.5</v>
      </c>
      <c r="M163" s="141">
        <f>ROUND(((E163*R163*3+F163*S163*3+G163*T163*3)),2)</f>
        <v>17654.94</v>
      </c>
      <c r="N163" s="142">
        <f>ROUND(((H163*U163*3+I163*V163*3+J163*W163*3)),2)</f>
        <v>0</v>
      </c>
      <c r="O163" s="188">
        <f t="shared" si="13"/>
        <v>17654.94</v>
      </c>
      <c r="P163" s="239"/>
      <c r="Q163" s="239"/>
      <c r="R163" s="143">
        <f t="shared" si="16"/>
        <v>2942.49</v>
      </c>
      <c r="S163" s="143">
        <f t="shared" si="16"/>
        <v>3678.12</v>
      </c>
      <c r="T163" s="143">
        <f t="shared" si="16"/>
        <v>4413.74</v>
      </c>
      <c r="U163" s="143">
        <f t="shared" si="16"/>
        <v>4413.735</v>
      </c>
      <c r="V163" s="143">
        <f t="shared" si="16"/>
        <v>5517.18</v>
      </c>
      <c r="W163" s="143">
        <f t="shared" si="16"/>
        <v>6620.61</v>
      </c>
    </row>
    <row r="164" spans="1:23" ht="30" customHeight="1">
      <c r="A164" s="15">
        <f t="shared" si="15"/>
        <v>151</v>
      </c>
      <c r="B164" s="16" t="s">
        <v>261</v>
      </c>
      <c r="C164" s="17">
        <v>30962783</v>
      </c>
      <c r="D164" s="18" t="s">
        <v>295</v>
      </c>
      <c r="E164" s="105"/>
      <c r="F164" s="105"/>
      <c r="G164" s="105"/>
      <c r="H164" s="105"/>
      <c r="I164" s="105">
        <v>3</v>
      </c>
      <c r="J164" s="106"/>
      <c r="K164" s="144">
        <v>1</v>
      </c>
      <c r="L164" s="145">
        <v>1.5</v>
      </c>
      <c r="M164" s="141">
        <f>ROUND(((E164*R164*3+F164*S164*3+G164*T164*3)),2)</f>
        <v>0</v>
      </c>
      <c r="N164" s="142">
        <f>ROUND(((H164*U164*3+I164*V164*3+J164*W164*3)),2)</f>
        <v>49654.62</v>
      </c>
      <c r="O164" s="188">
        <f t="shared" si="13"/>
        <v>49654.62</v>
      </c>
      <c r="P164" s="239"/>
      <c r="Q164" s="239"/>
      <c r="R164" s="143">
        <f t="shared" si="16"/>
        <v>2942.49</v>
      </c>
      <c r="S164" s="143">
        <f t="shared" si="16"/>
        <v>3678.12</v>
      </c>
      <c r="T164" s="143">
        <f t="shared" si="16"/>
        <v>4413.74</v>
      </c>
      <c r="U164" s="143">
        <f t="shared" si="16"/>
        <v>4413.735</v>
      </c>
      <c r="V164" s="143">
        <f t="shared" si="16"/>
        <v>5517.18</v>
      </c>
      <c r="W164" s="143">
        <f t="shared" si="16"/>
        <v>6620.61</v>
      </c>
    </row>
    <row r="165" spans="1:23" ht="30" customHeight="1">
      <c r="A165" s="15">
        <f t="shared" si="15"/>
        <v>152</v>
      </c>
      <c r="B165" s="16" t="s">
        <v>260</v>
      </c>
      <c r="C165" s="17">
        <v>32774280</v>
      </c>
      <c r="D165" s="18" t="s">
        <v>296</v>
      </c>
      <c r="E165" s="105">
        <v>1</v>
      </c>
      <c r="F165" s="105">
        <v>2</v>
      </c>
      <c r="G165" s="105"/>
      <c r="H165" s="105"/>
      <c r="I165" s="105"/>
      <c r="J165" s="106"/>
      <c r="K165" s="144">
        <v>1</v>
      </c>
      <c r="L165" s="145">
        <v>1.5</v>
      </c>
      <c r="M165" s="141">
        <f>ROUND(((E165*R165*3+F165*S165*3+G165*T165*3)),2)</f>
        <v>30896.19</v>
      </c>
      <c r="N165" s="142">
        <f>ROUND(((H165*U165*3+I165*V165*3+J165*W165*3)),2)</f>
        <v>0</v>
      </c>
      <c r="O165" s="188">
        <f t="shared" si="13"/>
        <v>30896.19</v>
      </c>
      <c r="P165" s="239"/>
      <c r="Q165" s="239"/>
      <c r="R165" s="143">
        <f t="shared" si="16"/>
        <v>2942.49</v>
      </c>
      <c r="S165" s="143">
        <f t="shared" si="16"/>
        <v>3678.12</v>
      </c>
      <c r="T165" s="143">
        <f t="shared" si="16"/>
        <v>4413.74</v>
      </c>
      <c r="U165" s="143">
        <f t="shared" si="16"/>
        <v>4413.735</v>
      </c>
      <c r="V165" s="143">
        <f t="shared" si="16"/>
        <v>5517.18</v>
      </c>
      <c r="W165" s="143">
        <f t="shared" si="16"/>
        <v>6620.61</v>
      </c>
    </row>
    <row r="166" spans="1:23" ht="30" customHeight="1">
      <c r="A166" s="11">
        <f t="shared" si="15"/>
        <v>153</v>
      </c>
      <c r="B166" s="12" t="s">
        <v>262</v>
      </c>
      <c r="C166" s="13">
        <v>34279857</v>
      </c>
      <c r="D166" s="14" t="s">
        <v>297</v>
      </c>
      <c r="E166" s="105"/>
      <c r="F166" s="105"/>
      <c r="G166" s="105"/>
      <c r="H166" s="105">
        <v>1</v>
      </c>
      <c r="I166" s="105"/>
      <c r="J166" s="106">
        <v>2</v>
      </c>
      <c r="K166" s="144">
        <v>1</v>
      </c>
      <c r="L166" s="145">
        <v>1.5</v>
      </c>
      <c r="M166" s="141">
        <f>ROUND(((E166*R166*3+F166*S166*3+G166*T166*3)),2)</f>
        <v>0</v>
      </c>
      <c r="N166" s="142">
        <f>ROUND(((H166*U166*3+I166*V166*3+J166*W166*3)),2)</f>
        <v>52964.86</v>
      </c>
      <c r="O166" s="188">
        <f t="shared" si="13"/>
        <v>52964.86</v>
      </c>
      <c r="P166" s="239"/>
      <c r="Q166" s="239"/>
      <c r="R166" s="143">
        <f t="shared" si="16"/>
        <v>2942.49</v>
      </c>
      <c r="S166" s="143">
        <f t="shared" si="16"/>
        <v>3678.12</v>
      </c>
      <c r="T166" s="143">
        <f t="shared" si="16"/>
        <v>4413.74</v>
      </c>
      <c r="U166" s="143">
        <f t="shared" si="16"/>
        <v>4413.735</v>
      </c>
      <c r="V166" s="143">
        <f t="shared" si="16"/>
        <v>5517.18</v>
      </c>
      <c r="W166" s="143">
        <f t="shared" si="16"/>
        <v>6620.61</v>
      </c>
    </row>
    <row r="167" spans="1:23" ht="30" customHeight="1">
      <c r="A167" s="15">
        <f t="shared" si="15"/>
        <v>154</v>
      </c>
      <c r="B167" s="16" t="s">
        <v>263</v>
      </c>
      <c r="C167" s="17">
        <v>34226232</v>
      </c>
      <c r="D167" s="18" t="s">
        <v>298</v>
      </c>
      <c r="E167" s="105"/>
      <c r="F167" s="105"/>
      <c r="G167" s="105"/>
      <c r="H167" s="105">
        <v>3</v>
      </c>
      <c r="I167" s="105"/>
      <c r="J167" s="106"/>
      <c r="K167" s="144">
        <v>1</v>
      </c>
      <c r="L167" s="145">
        <v>1.5</v>
      </c>
      <c r="M167" s="141">
        <f>ROUND(((E167*R167*3+F167*S167*3+G167*T167*3)),2)</f>
        <v>0</v>
      </c>
      <c r="N167" s="142">
        <f>ROUND(((H167*U167*3+I167*V167*3+J167*W167*3)),2)</f>
        <v>39723.61</v>
      </c>
      <c r="O167" s="188">
        <f t="shared" si="13"/>
        <v>39723.61</v>
      </c>
      <c r="P167" s="239"/>
      <c r="Q167" s="239"/>
      <c r="R167" s="143">
        <f t="shared" si="16"/>
        <v>2942.49</v>
      </c>
      <c r="S167" s="143">
        <f t="shared" si="16"/>
        <v>3678.12</v>
      </c>
      <c r="T167" s="143">
        <f t="shared" si="16"/>
        <v>4413.74</v>
      </c>
      <c r="U167" s="143">
        <f t="shared" si="16"/>
        <v>4413.735</v>
      </c>
      <c r="V167" s="143">
        <f t="shared" si="16"/>
        <v>5517.18</v>
      </c>
      <c r="W167" s="143">
        <f t="shared" si="16"/>
        <v>6620.61</v>
      </c>
    </row>
    <row r="168" spans="1:23" ht="30" customHeight="1">
      <c r="A168" s="15">
        <f t="shared" si="15"/>
        <v>155</v>
      </c>
      <c r="B168" s="16" t="s">
        <v>264</v>
      </c>
      <c r="C168" s="17">
        <v>33832192</v>
      </c>
      <c r="D168" s="18" t="s">
        <v>299</v>
      </c>
      <c r="E168" s="105">
        <v>1</v>
      </c>
      <c r="F168" s="105"/>
      <c r="G168" s="105"/>
      <c r="H168" s="105"/>
      <c r="I168" s="105"/>
      <c r="J168" s="106"/>
      <c r="K168" s="144">
        <v>1</v>
      </c>
      <c r="L168" s="145">
        <v>1.5</v>
      </c>
      <c r="M168" s="141">
        <f>ROUND(((E168*R168*3+F168*S168*3+G168*T168*3)),2)</f>
        <v>8827.47</v>
      </c>
      <c r="N168" s="142">
        <f>ROUND(((H168*U168*3+I168*V168*3+J168*W168*3)),2)</f>
        <v>0</v>
      </c>
      <c r="O168" s="188">
        <f t="shared" si="13"/>
        <v>8827.47</v>
      </c>
      <c r="P168" s="239"/>
      <c r="Q168" s="239"/>
      <c r="R168" s="143">
        <f aca="true" t="shared" si="17" ref="R168:W183">R167</f>
        <v>2942.49</v>
      </c>
      <c r="S168" s="143">
        <f t="shared" si="17"/>
        <v>3678.12</v>
      </c>
      <c r="T168" s="143">
        <f t="shared" si="17"/>
        <v>4413.74</v>
      </c>
      <c r="U168" s="143">
        <f t="shared" si="17"/>
        <v>4413.735</v>
      </c>
      <c r="V168" s="143">
        <f t="shared" si="17"/>
        <v>5517.18</v>
      </c>
      <c r="W168" s="143">
        <f t="shared" si="17"/>
        <v>6620.61</v>
      </c>
    </row>
    <row r="169" spans="1:23" ht="30" customHeight="1">
      <c r="A169" s="15">
        <f t="shared" si="15"/>
        <v>156</v>
      </c>
      <c r="B169" s="16" t="s">
        <v>265</v>
      </c>
      <c r="C169" s="17">
        <v>20516180</v>
      </c>
      <c r="D169" s="18" t="s">
        <v>300</v>
      </c>
      <c r="E169" s="105"/>
      <c r="F169" s="105"/>
      <c r="G169" s="105"/>
      <c r="H169" s="105">
        <v>1</v>
      </c>
      <c r="I169" s="105"/>
      <c r="J169" s="106"/>
      <c r="K169" s="144">
        <v>1</v>
      </c>
      <c r="L169" s="145">
        <v>1.5</v>
      </c>
      <c r="M169" s="141">
        <f>ROUND(((E169*R169*3+F169*S169*3+G169*T169*3)),2)</f>
        <v>0</v>
      </c>
      <c r="N169" s="142">
        <f>ROUND(((H169*U169*3+I169*V169*3+J169*W169*3)),2)</f>
        <v>13241.21</v>
      </c>
      <c r="O169" s="188">
        <f t="shared" si="13"/>
        <v>13241.21</v>
      </c>
      <c r="P169" s="239"/>
      <c r="Q169" s="239"/>
      <c r="R169" s="143">
        <f t="shared" si="17"/>
        <v>2942.49</v>
      </c>
      <c r="S169" s="143">
        <f t="shared" si="17"/>
        <v>3678.12</v>
      </c>
      <c r="T169" s="143">
        <f t="shared" si="17"/>
        <v>4413.74</v>
      </c>
      <c r="U169" s="143">
        <f t="shared" si="17"/>
        <v>4413.735</v>
      </c>
      <c r="V169" s="143">
        <f t="shared" si="17"/>
        <v>5517.18</v>
      </c>
      <c r="W169" s="143">
        <f t="shared" si="17"/>
        <v>6620.61</v>
      </c>
    </row>
    <row r="170" spans="1:23" ht="30" customHeight="1">
      <c r="A170" s="15">
        <f t="shared" si="15"/>
        <v>157</v>
      </c>
      <c r="B170" s="16" t="s">
        <v>266</v>
      </c>
      <c r="C170" s="17">
        <v>34279830</v>
      </c>
      <c r="D170" s="18" t="s">
        <v>301</v>
      </c>
      <c r="E170" s="105"/>
      <c r="F170" s="105"/>
      <c r="G170" s="105"/>
      <c r="H170" s="105">
        <v>3</v>
      </c>
      <c r="I170" s="105"/>
      <c r="J170" s="106"/>
      <c r="K170" s="144">
        <v>1</v>
      </c>
      <c r="L170" s="145">
        <v>1.5</v>
      </c>
      <c r="M170" s="141">
        <f>ROUND(((E170*R170*3+F170*S170*3+G170*T170*3)),2)</f>
        <v>0</v>
      </c>
      <c r="N170" s="142">
        <f>ROUND(((H170*U170*3+I170*V170*3+J170*W170*3)),2)</f>
        <v>39723.61</v>
      </c>
      <c r="O170" s="188">
        <f t="shared" si="13"/>
        <v>39723.61</v>
      </c>
      <c r="P170" s="239"/>
      <c r="Q170" s="239"/>
      <c r="R170" s="143">
        <f t="shared" si="17"/>
        <v>2942.49</v>
      </c>
      <c r="S170" s="143">
        <f t="shared" si="17"/>
        <v>3678.12</v>
      </c>
      <c r="T170" s="143">
        <f t="shared" si="17"/>
        <v>4413.74</v>
      </c>
      <c r="U170" s="143">
        <f t="shared" si="17"/>
        <v>4413.735</v>
      </c>
      <c r="V170" s="143">
        <f t="shared" si="17"/>
        <v>5517.18</v>
      </c>
      <c r="W170" s="143">
        <f t="shared" si="17"/>
        <v>6620.61</v>
      </c>
    </row>
    <row r="171" spans="1:23" ht="30" customHeight="1">
      <c r="A171" s="15">
        <f t="shared" si="15"/>
        <v>158</v>
      </c>
      <c r="B171" s="16">
        <v>3380</v>
      </c>
      <c r="C171" s="17">
        <v>26143071</v>
      </c>
      <c r="D171" s="18" t="s">
        <v>252</v>
      </c>
      <c r="E171" s="105">
        <v>1</v>
      </c>
      <c r="F171" s="105"/>
      <c r="G171" s="105"/>
      <c r="H171" s="105"/>
      <c r="I171" s="105"/>
      <c r="J171" s="106"/>
      <c r="K171" s="144">
        <v>1</v>
      </c>
      <c r="L171" s="145">
        <v>1.5</v>
      </c>
      <c r="M171" s="141">
        <f>ROUND(((E171*R171*3+F171*S171*3+G171*T171*3)),2)</f>
        <v>8827.47</v>
      </c>
      <c r="N171" s="142">
        <f>ROUND(((H171*U171*3+I171*V171*3+J171*W171*3)),2)</f>
        <v>0</v>
      </c>
      <c r="O171" s="188">
        <f t="shared" si="13"/>
        <v>8827.47</v>
      </c>
      <c r="P171" s="239"/>
      <c r="Q171" s="239"/>
      <c r="R171" s="143">
        <f t="shared" si="17"/>
        <v>2942.49</v>
      </c>
      <c r="S171" s="143">
        <f t="shared" si="17"/>
        <v>3678.12</v>
      </c>
      <c r="T171" s="143">
        <f t="shared" si="17"/>
        <v>4413.74</v>
      </c>
      <c r="U171" s="143">
        <f t="shared" si="17"/>
        <v>4413.735</v>
      </c>
      <c r="V171" s="143">
        <f t="shared" si="17"/>
        <v>5517.18</v>
      </c>
      <c r="W171" s="143">
        <f t="shared" si="17"/>
        <v>6620.61</v>
      </c>
    </row>
    <row r="172" spans="1:23" ht="30" customHeight="1">
      <c r="A172" s="11">
        <f t="shared" si="15"/>
        <v>159</v>
      </c>
      <c r="B172" s="12">
        <v>3383</v>
      </c>
      <c r="C172" s="13">
        <v>34333930</v>
      </c>
      <c r="D172" s="14" t="s">
        <v>255</v>
      </c>
      <c r="E172" s="105">
        <v>1</v>
      </c>
      <c r="F172" s="105"/>
      <c r="G172" s="105"/>
      <c r="H172" s="105"/>
      <c r="I172" s="105"/>
      <c r="J172" s="106"/>
      <c r="K172" s="144">
        <v>1</v>
      </c>
      <c r="L172" s="145">
        <v>1.5</v>
      </c>
      <c r="M172" s="141">
        <f>ROUND(((E172*R172*3+F172*S172*3+G172*T172*3)),2)</f>
        <v>8827.47</v>
      </c>
      <c r="N172" s="142">
        <f>ROUND(((H172*U172*3+I172*V172*3+J172*W172*3)),2)</f>
        <v>0</v>
      </c>
      <c r="O172" s="188">
        <f t="shared" si="13"/>
        <v>8827.47</v>
      </c>
      <c r="P172" s="239"/>
      <c r="Q172" s="239"/>
      <c r="R172" s="143">
        <f t="shared" si="17"/>
        <v>2942.49</v>
      </c>
      <c r="S172" s="143">
        <f t="shared" si="17"/>
        <v>3678.12</v>
      </c>
      <c r="T172" s="143">
        <f t="shared" si="17"/>
        <v>4413.74</v>
      </c>
      <c r="U172" s="143">
        <f t="shared" si="17"/>
        <v>4413.735</v>
      </c>
      <c r="V172" s="143">
        <f t="shared" si="17"/>
        <v>5517.18</v>
      </c>
      <c r="W172" s="143">
        <f t="shared" si="17"/>
        <v>6620.61</v>
      </c>
    </row>
    <row r="173" spans="1:23" ht="30" customHeight="1">
      <c r="A173" s="15">
        <f t="shared" si="15"/>
        <v>160</v>
      </c>
      <c r="B173" s="16" t="s">
        <v>302</v>
      </c>
      <c r="C173" s="17">
        <v>19873588</v>
      </c>
      <c r="D173" s="18" t="s">
        <v>303</v>
      </c>
      <c r="E173" s="105"/>
      <c r="F173" s="105">
        <v>1</v>
      </c>
      <c r="G173" s="105"/>
      <c r="H173" s="105"/>
      <c r="I173" s="105"/>
      <c r="J173" s="106"/>
      <c r="K173" s="144">
        <v>1</v>
      </c>
      <c r="L173" s="145">
        <v>1.5</v>
      </c>
      <c r="M173" s="141">
        <f>ROUND(((E173*R173*3+F173*S173*3+G173*T173*3)),2)</f>
        <v>11034.36</v>
      </c>
      <c r="N173" s="142">
        <f>ROUND(((H173*U173*3+I173*V173*3+J173*W173*3)),2)</f>
        <v>0</v>
      </c>
      <c r="O173" s="188">
        <f t="shared" si="13"/>
        <v>11034.36</v>
      </c>
      <c r="P173" s="239"/>
      <c r="Q173" s="239"/>
      <c r="R173" s="143">
        <f t="shared" si="17"/>
        <v>2942.49</v>
      </c>
      <c r="S173" s="143">
        <f t="shared" si="17"/>
        <v>3678.12</v>
      </c>
      <c r="T173" s="143">
        <f t="shared" si="17"/>
        <v>4413.74</v>
      </c>
      <c r="U173" s="143">
        <f t="shared" si="17"/>
        <v>4413.735</v>
      </c>
      <c r="V173" s="143">
        <f t="shared" si="17"/>
        <v>5517.18</v>
      </c>
      <c r="W173" s="143">
        <f t="shared" si="17"/>
        <v>6620.61</v>
      </c>
    </row>
    <row r="174" spans="1:23" ht="30" customHeight="1">
      <c r="A174" s="15">
        <f t="shared" si="15"/>
        <v>161</v>
      </c>
      <c r="B174" s="12">
        <v>3500</v>
      </c>
      <c r="C174" s="13">
        <v>25207908</v>
      </c>
      <c r="D174" s="14" t="s">
        <v>304</v>
      </c>
      <c r="E174" s="105">
        <v>11</v>
      </c>
      <c r="F174" s="105">
        <v>2</v>
      </c>
      <c r="G174" s="105">
        <v>3</v>
      </c>
      <c r="H174" s="105"/>
      <c r="I174" s="105"/>
      <c r="J174" s="106"/>
      <c r="K174" s="144">
        <v>1</v>
      </c>
      <c r="L174" s="145">
        <v>1.5</v>
      </c>
      <c r="M174" s="141">
        <f>ROUND(((E174*R174*3+F174*S174*3+G174*T174*3)),2)</f>
        <v>158894.55</v>
      </c>
      <c r="N174" s="142">
        <f>ROUND(((H174*U174*3+I174*V174*3+J174*W174*3)),2)</f>
        <v>0</v>
      </c>
      <c r="O174" s="188">
        <f>M174+N174+2.65</f>
        <v>158897.19999999998</v>
      </c>
      <c r="P174" s="239"/>
      <c r="Q174" s="239"/>
      <c r="R174" s="143">
        <f t="shared" si="17"/>
        <v>2942.49</v>
      </c>
      <c r="S174" s="143">
        <f t="shared" si="17"/>
        <v>3678.12</v>
      </c>
      <c r="T174" s="143">
        <f t="shared" si="17"/>
        <v>4413.74</v>
      </c>
      <c r="U174" s="143">
        <f t="shared" si="17"/>
        <v>4413.735</v>
      </c>
      <c r="V174" s="143">
        <f t="shared" si="17"/>
        <v>5517.18</v>
      </c>
      <c r="W174" s="143">
        <f t="shared" si="17"/>
        <v>6620.61</v>
      </c>
    </row>
    <row r="175" spans="1:23" ht="30" customHeight="1">
      <c r="A175" s="15">
        <f t="shared" si="15"/>
        <v>162</v>
      </c>
      <c r="B175" s="16" t="s">
        <v>305</v>
      </c>
      <c r="C175" s="17">
        <v>29880531</v>
      </c>
      <c r="D175" s="18" t="s">
        <v>306</v>
      </c>
      <c r="E175" s="105">
        <v>1</v>
      </c>
      <c r="F175" s="105"/>
      <c r="G175" s="105"/>
      <c r="H175" s="105"/>
      <c r="I175" s="105"/>
      <c r="J175" s="106"/>
      <c r="K175" s="144">
        <v>1</v>
      </c>
      <c r="L175" s="145">
        <v>1.5</v>
      </c>
      <c r="M175" s="141">
        <f>ROUND(((E175*R175*3+F175*S175*3+G175*T175*3)),2)</f>
        <v>8827.47</v>
      </c>
      <c r="N175" s="142">
        <f>ROUND(((H175*U175*3+I175*V175*3+J175*W175*3)),2)</f>
        <v>0</v>
      </c>
      <c r="O175" s="188">
        <f t="shared" si="13"/>
        <v>8827.47</v>
      </c>
      <c r="P175" s="239"/>
      <c r="Q175" s="239"/>
      <c r="R175" s="143">
        <f t="shared" si="17"/>
        <v>2942.49</v>
      </c>
      <c r="S175" s="143">
        <f t="shared" si="17"/>
        <v>3678.12</v>
      </c>
      <c r="T175" s="143">
        <f t="shared" si="17"/>
        <v>4413.74</v>
      </c>
      <c r="U175" s="143">
        <f t="shared" si="17"/>
        <v>4413.735</v>
      </c>
      <c r="V175" s="143">
        <f t="shared" si="17"/>
        <v>5517.18</v>
      </c>
      <c r="W175" s="143">
        <f t="shared" si="17"/>
        <v>6620.61</v>
      </c>
    </row>
    <row r="176" spans="1:23" ht="30" customHeight="1">
      <c r="A176" s="11">
        <f t="shared" si="15"/>
        <v>163</v>
      </c>
      <c r="B176" s="12" t="s">
        <v>307</v>
      </c>
      <c r="C176" s="13">
        <v>35150299</v>
      </c>
      <c r="D176" s="14" t="s">
        <v>308</v>
      </c>
      <c r="E176" s="105"/>
      <c r="F176" s="105">
        <v>1</v>
      </c>
      <c r="G176" s="105"/>
      <c r="H176" s="105"/>
      <c r="I176" s="105"/>
      <c r="J176" s="106"/>
      <c r="K176" s="144">
        <v>1</v>
      </c>
      <c r="L176" s="145">
        <v>1.5</v>
      </c>
      <c r="M176" s="141">
        <f>ROUND(((E176*R176*3+F176*S176*3+G176*T176*3)),2)</f>
        <v>11034.36</v>
      </c>
      <c r="N176" s="142">
        <f>ROUND(((H176*U176*3+I176*V176*3+J176*W176*3)),2)</f>
        <v>0</v>
      </c>
      <c r="O176" s="188">
        <f t="shared" si="13"/>
        <v>11034.36</v>
      </c>
      <c r="P176" s="239"/>
      <c r="Q176" s="239"/>
      <c r="R176" s="143">
        <f t="shared" si="17"/>
        <v>2942.49</v>
      </c>
      <c r="S176" s="143">
        <f t="shared" si="17"/>
        <v>3678.12</v>
      </c>
      <c r="T176" s="143">
        <f t="shared" si="17"/>
        <v>4413.74</v>
      </c>
      <c r="U176" s="143">
        <f t="shared" si="17"/>
        <v>4413.735</v>
      </c>
      <c r="V176" s="143">
        <f t="shared" si="17"/>
        <v>5517.18</v>
      </c>
      <c r="W176" s="143">
        <f t="shared" si="17"/>
        <v>6620.61</v>
      </c>
    </row>
    <row r="177" spans="1:23" ht="30" customHeight="1">
      <c r="A177" s="15">
        <f t="shared" si="15"/>
        <v>164</v>
      </c>
      <c r="B177" s="16" t="s">
        <v>309</v>
      </c>
      <c r="C177" s="17">
        <v>36149632</v>
      </c>
      <c r="D177" s="18" t="s">
        <v>310</v>
      </c>
      <c r="E177" s="105">
        <v>4</v>
      </c>
      <c r="F177" s="105"/>
      <c r="G177" s="105"/>
      <c r="H177" s="105"/>
      <c r="I177" s="105"/>
      <c r="J177" s="106"/>
      <c r="K177" s="144">
        <v>1</v>
      </c>
      <c r="L177" s="145">
        <v>1.5</v>
      </c>
      <c r="M177" s="141">
        <f>ROUND(((E177*R177*3+F177*S177*3+G177*T177*3)),2)</f>
        <v>35309.88</v>
      </c>
      <c r="N177" s="142">
        <f>ROUND(((H177*U177*3+I177*V177*3+J177*W177*3)),2)</f>
        <v>0</v>
      </c>
      <c r="O177" s="188">
        <f t="shared" si="13"/>
        <v>35309.88</v>
      </c>
      <c r="P177" s="239"/>
      <c r="Q177" s="239"/>
      <c r="R177" s="143">
        <f t="shared" si="17"/>
        <v>2942.49</v>
      </c>
      <c r="S177" s="143">
        <f t="shared" si="17"/>
        <v>3678.12</v>
      </c>
      <c r="T177" s="143">
        <f t="shared" si="17"/>
        <v>4413.74</v>
      </c>
      <c r="U177" s="143">
        <f t="shared" si="17"/>
        <v>4413.735</v>
      </c>
      <c r="V177" s="143">
        <f t="shared" si="17"/>
        <v>5517.18</v>
      </c>
      <c r="W177" s="143">
        <f t="shared" si="17"/>
        <v>6620.61</v>
      </c>
    </row>
    <row r="178" spans="1:23" ht="30" customHeight="1">
      <c r="A178" s="15">
        <f t="shared" si="15"/>
        <v>165</v>
      </c>
      <c r="B178" s="16" t="s">
        <v>311</v>
      </c>
      <c r="C178" s="17">
        <v>36163122</v>
      </c>
      <c r="D178" s="18" t="s">
        <v>312</v>
      </c>
      <c r="E178" s="105">
        <v>1</v>
      </c>
      <c r="F178" s="105"/>
      <c r="G178" s="105">
        <v>1</v>
      </c>
      <c r="H178" s="105"/>
      <c r="I178" s="105"/>
      <c r="J178" s="106"/>
      <c r="K178" s="144">
        <v>1</v>
      </c>
      <c r="L178" s="145">
        <v>1.5</v>
      </c>
      <c r="M178" s="141">
        <f>ROUND(((E178*R178*3+F178*S178*3+G178*T178*3)),2)</f>
        <v>22068.69</v>
      </c>
      <c r="N178" s="142">
        <f>ROUND(((H178*U178*3+I178*V178*3+J178*W178*3)),2)</f>
        <v>0</v>
      </c>
      <c r="O178" s="188">
        <f t="shared" si="13"/>
        <v>22068.69</v>
      </c>
      <c r="P178" s="239"/>
      <c r="Q178" s="239"/>
      <c r="R178" s="143">
        <f t="shared" si="17"/>
        <v>2942.49</v>
      </c>
      <c r="S178" s="143">
        <f t="shared" si="17"/>
        <v>3678.12</v>
      </c>
      <c r="T178" s="143">
        <f t="shared" si="17"/>
        <v>4413.74</v>
      </c>
      <c r="U178" s="143">
        <f t="shared" si="17"/>
        <v>4413.735</v>
      </c>
      <c r="V178" s="143">
        <f t="shared" si="17"/>
        <v>5517.18</v>
      </c>
      <c r="W178" s="143">
        <f t="shared" si="17"/>
        <v>6620.61</v>
      </c>
    </row>
    <row r="179" spans="1:23" s="166" customFormat="1" ht="30" customHeight="1">
      <c r="A179" s="11">
        <f t="shared" si="15"/>
        <v>166</v>
      </c>
      <c r="B179" s="12" t="s">
        <v>313</v>
      </c>
      <c r="C179" s="13">
        <v>19169303</v>
      </c>
      <c r="D179" s="14" t="s">
        <v>314</v>
      </c>
      <c r="E179" s="105">
        <v>5</v>
      </c>
      <c r="F179" s="105">
        <v>1</v>
      </c>
      <c r="G179" s="105"/>
      <c r="H179" s="105"/>
      <c r="I179" s="105"/>
      <c r="J179" s="106"/>
      <c r="K179" s="144">
        <v>1</v>
      </c>
      <c r="L179" s="152">
        <v>1.5</v>
      </c>
      <c r="M179" s="5">
        <f>ROUND(((E179*R179*3+F179*S179*3+G179*T179*3)),2)</f>
        <v>55171.71</v>
      </c>
      <c r="N179" s="153">
        <f>ROUND(((H179*U179*3+I179*V179*3+J179*W179*3)),2)</f>
        <v>0</v>
      </c>
      <c r="O179" s="192">
        <f t="shared" si="13"/>
        <v>55171.71</v>
      </c>
      <c r="P179" s="241"/>
      <c r="Q179" s="241"/>
      <c r="R179" s="167">
        <f t="shared" si="17"/>
        <v>2942.49</v>
      </c>
      <c r="S179" s="167">
        <f t="shared" si="17"/>
        <v>3678.12</v>
      </c>
      <c r="T179" s="167">
        <f t="shared" si="17"/>
        <v>4413.74</v>
      </c>
      <c r="U179" s="167">
        <f t="shared" si="17"/>
        <v>4413.735</v>
      </c>
      <c r="V179" s="167">
        <f t="shared" si="17"/>
        <v>5517.18</v>
      </c>
      <c r="W179" s="167">
        <f t="shared" si="17"/>
        <v>6620.61</v>
      </c>
    </row>
    <row r="180" spans="1:23" ht="30" customHeight="1">
      <c r="A180" s="15">
        <f t="shared" si="15"/>
        <v>167</v>
      </c>
      <c r="B180" s="16" t="s">
        <v>315</v>
      </c>
      <c r="C180" s="17">
        <v>25425287</v>
      </c>
      <c r="D180" s="14" t="s">
        <v>316</v>
      </c>
      <c r="E180" s="105"/>
      <c r="F180" s="105"/>
      <c r="G180" s="105"/>
      <c r="H180" s="105">
        <v>1</v>
      </c>
      <c r="I180" s="105"/>
      <c r="J180" s="106"/>
      <c r="K180" s="144">
        <v>1</v>
      </c>
      <c r="L180" s="145">
        <v>1.5</v>
      </c>
      <c r="M180" s="141">
        <f>ROUND(((E180*R180*3+F180*S180*3+G180*T180*3)),2)</f>
        <v>0</v>
      </c>
      <c r="N180" s="142">
        <f>ROUND(((H180*U180*3+I180*V180*3+J180*W180*3)),2)</f>
        <v>13241.21</v>
      </c>
      <c r="O180" s="188">
        <f t="shared" si="13"/>
        <v>13241.21</v>
      </c>
      <c r="P180" s="239"/>
      <c r="Q180" s="239"/>
      <c r="R180" s="143">
        <f t="shared" si="17"/>
        <v>2942.49</v>
      </c>
      <c r="S180" s="143">
        <f t="shared" si="17"/>
        <v>3678.12</v>
      </c>
      <c r="T180" s="143">
        <f t="shared" si="17"/>
        <v>4413.74</v>
      </c>
      <c r="U180" s="143">
        <f t="shared" si="17"/>
        <v>4413.735</v>
      </c>
      <c r="V180" s="143">
        <f t="shared" si="17"/>
        <v>5517.18</v>
      </c>
      <c r="W180" s="143">
        <f t="shared" si="17"/>
        <v>6620.61</v>
      </c>
    </row>
    <row r="181" spans="1:23" ht="26.25" customHeight="1">
      <c r="A181" s="15">
        <f t="shared" si="15"/>
        <v>168</v>
      </c>
      <c r="B181" s="16" t="s">
        <v>317</v>
      </c>
      <c r="C181" s="17">
        <v>35781273</v>
      </c>
      <c r="D181" s="14" t="s">
        <v>318</v>
      </c>
      <c r="E181" s="105"/>
      <c r="F181" s="105"/>
      <c r="G181" s="105"/>
      <c r="H181" s="105"/>
      <c r="I181" s="105">
        <v>2</v>
      </c>
      <c r="J181" s="106"/>
      <c r="K181" s="144">
        <v>1</v>
      </c>
      <c r="L181" s="145">
        <v>1.5</v>
      </c>
      <c r="M181" s="141">
        <f>ROUND(((E181*R181*3+F181*S181*3+G181*T181*3)),2)</f>
        <v>0</v>
      </c>
      <c r="N181" s="142">
        <f>ROUND(((H181*U181*3+I181*V181*3+J181*W181*3)),2)</f>
        <v>33103.08</v>
      </c>
      <c r="O181" s="188">
        <f t="shared" si="13"/>
        <v>33103.08</v>
      </c>
      <c r="P181" s="239"/>
      <c r="Q181" s="239"/>
      <c r="R181" s="143">
        <f t="shared" si="17"/>
        <v>2942.49</v>
      </c>
      <c r="S181" s="143">
        <f t="shared" si="17"/>
        <v>3678.12</v>
      </c>
      <c r="T181" s="143">
        <f t="shared" si="17"/>
        <v>4413.74</v>
      </c>
      <c r="U181" s="143">
        <f t="shared" si="17"/>
        <v>4413.735</v>
      </c>
      <c r="V181" s="143">
        <f t="shared" si="17"/>
        <v>5517.18</v>
      </c>
      <c r="W181" s="143">
        <f t="shared" si="17"/>
        <v>6620.61</v>
      </c>
    </row>
    <row r="182" spans="1:23" ht="30" customHeight="1">
      <c r="A182" s="11">
        <f t="shared" si="15"/>
        <v>169</v>
      </c>
      <c r="B182" s="12" t="s">
        <v>319</v>
      </c>
      <c r="C182" s="13" t="s">
        <v>320</v>
      </c>
      <c r="D182" s="14" t="s">
        <v>321</v>
      </c>
      <c r="E182" s="105"/>
      <c r="F182" s="105"/>
      <c r="G182" s="105"/>
      <c r="H182" s="105">
        <v>1</v>
      </c>
      <c r="I182" s="105"/>
      <c r="J182" s="106"/>
      <c r="K182" s="144">
        <v>1</v>
      </c>
      <c r="L182" s="145">
        <v>1.5</v>
      </c>
      <c r="M182" s="141">
        <f>ROUND(((E182*R182*3+F182*S182*3+G182*T182*3)),2)</f>
        <v>0</v>
      </c>
      <c r="N182" s="142">
        <f>ROUND(((H182*U182*3+I182*V182*3+J182*W182*3)),2)</f>
        <v>13241.21</v>
      </c>
      <c r="O182" s="188">
        <f t="shared" si="13"/>
        <v>13241.21</v>
      </c>
      <c r="P182" s="239"/>
      <c r="Q182" s="239"/>
      <c r="R182" s="143">
        <f t="shared" si="17"/>
        <v>2942.49</v>
      </c>
      <c r="S182" s="143">
        <f t="shared" si="17"/>
        <v>3678.12</v>
      </c>
      <c r="T182" s="143">
        <f t="shared" si="17"/>
        <v>4413.74</v>
      </c>
      <c r="U182" s="143">
        <f t="shared" si="17"/>
        <v>4413.735</v>
      </c>
      <c r="V182" s="143">
        <f t="shared" si="17"/>
        <v>5517.18</v>
      </c>
      <c r="W182" s="143">
        <f t="shared" si="17"/>
        <v>6620.61</v>
      </c>
    </row>
    <row r="183" spans="1:23" ht="30" customHeight="1">
      <c r="A183" s="15">
        <f t="shared" si="15"/>
        <v>170</v>
      </c>
      <c r="B183" s="16" t="s">
        <v>322</v>
      </c>
      <c r="C183" s="17">
        <v>36168138</v>
      </c>
      <c r="D183" s="23" t="s">
        <v>323</v>
      </c>
      <c r="E183" s="105"/>
      <c r="F183" s="105"/>
      <c r="G183" s="105"/>
      <c r="H183" s="105">
        <v>1</v>
      </c>
      <c r="I183" s="105"/>
      <c r="J183" s="106"/>
      <c r="K183" s="144">
        <v>1</v>
      </c>
      <c r="L183" s="145">
        <v>1.5</v>
      </c>
      <c r="M183" s="141">
        <f>ROUND(((E183*R183*3+F183*S183*3+G183*T183*3)),2)</f>
        <v>0</v>
      </c>
      <c r="N183" s="142">
        <f>ROUND(((H183*U183*3+I183*V183*3+J183*W183*3)),2)</f>
        <v>13241.21</v>
      </c>
      <c r="O183" s="188">
        <f t="shared" si="13"/>
        <v>13241.21</v>
      </c>
      <c r="P183" s="239"/>
      <c r="Q183" s="239"/>
      <c r="R183" s="143">
        <f t="shared" si="17"/>
        <v>2942.49</v>
      </c>
      <c r="S183" s="143">
        <f t="shared" si="17"/>
        <v>3678.12</v>
      </c>
      <c r="T183" s="143">
        <f t="shared" si="17"/>
        <v>4413.74</v>
      </c>
      <c r="U183" s="143">
        <f t="shared" si="17"/>
        <v>4413.735</v>
      </c>
      <c r="V183" s="143">
        <f t="shared" si="17"/>
        <v>5517.18</v>
      </c>
      <c r="W183" s="143">
        <f t="shared" si="17"/>
        <v>6620.61</v>
      </c>
    </row>
    <row r="184" spans="1:23" ht="30" customHeight="1">
      <c r="A184" s="15">
        <f t="shared" si="15"/>
        <v>171</v>
      </c>
      <c r="B184" s="16" t="s">
        <v>324</v>
      </c>
      <c r="C184" s="17" t="s">
        <v>325</v>
      </c>
      <c r="D184" s="14" t="s">
        <v>326</v>
      </c>
      <c r="E184" s="105"/>
      <c r="F184" s="105"/>
      <c r="G184" s="105"/>
      <c r="H184" s="105">
        <v>6</v>
      </c>
      <c r="I184" s="105"/>
      <c r="J184" s="106"/>
      <c r="K184" s="144">
        <v>1</v>
      </c>
      <c r="L184" s="145">
        <v>1.5</v>
      </c>
      <c r="M184" s="141">
        <f>ROUND(((E184*R184*3+F184*S184*3+G184*T184*3)),2)</f>
        <v>0</v>
      </c>
      <c r="N184" s="142">
        <f>ROUND(((H184*U184*3+I184*V184*3+J184*W184*3)),2)</f>
        <v>79447.23</v>
      </c>
      <c r="O184" s="188">
        <f t="shared" si="13"/>
        <v>79447.23</v>
      </c>
      <c r="P184" s="239"/>
      <c r="Q184" s="239"/>
      <c r="R184" s="143">
        <f aca="true" t="shared" si="18" ref="R184:W199">R183</f>
        <v>2942.49</v>
      </c>
      <c r="S184" s="143">
        <f t="shared" si="18"/>
        <v>3678.12</v>
      </c>
      <c r="T184" s="143">
        <f t="shared" si="18"/>
        <v>4413.74</v>
      </c>
      <c r="U184" s="143">
        <f t="shared" si="18"/>
        <v>4413.735</v>
      </c>
      <c r="V184" s="143">
        <f t="shared" si="18"/>
        <v>5517.18</v>
      </c>
      <c r="W184" s="143">
        <f t="shared" si="18"/>
        <v>6620.61</v>
      </c>
    </row>
    <row r="185" spans="1:23" ht="30" customHeight="1">
      <c r="A185" s="15">
        <f t="shared" si="15"/>
        <v>172</v>
      </c>
      <c r="B185" s="16" t="s">
        <v>327</v>
      </c>
      <c r="C185" s="17">
        <v>33180048</v>
      </c>
      <c r="D185" s="14" t="s">
        <v>328</v>
      </c>
      <c r="E185" s="105"/>
      <c r="F185" s="105"/>
      <c r="G185" s="105"/>
      <c r="H185" s="105">
        <v>1</v>
      </c>
      <c r="I185" s="105"/>
      <c r="J185" s="106"/>
      <c r="K185" s="144">
        <v>1</v>
      </c>
      <c r="L185" s="145">
        <v>1.5</v>
      </c>
      <c r="M185" s="141">
        <f>ROUND(((E185*R185*3+F185*S185*3+G185*T185*3)),2)</f>
        <v>0</v>
      </c>
      <c r="N185" s="142">
        <f>ROUND(((H185*U185*3+I185*V185*3+J185*W185*3)),2)</f>
        <v>13241.21</v>
      </c>
      <c r="O185" s="188">
        <f t="shared" si="13"/>
        <v>13241.21</v>
      </c>
      <c r="P185" s="239"/>
      <c r="Q185" s="239"/>
      <c r="R185" s="143">
        <f t="shared" si="18"/>
        <v>2942.49</v>
      </c>
      <c r="S185" s="143">
        <f t="shared" si="18"/>
        <v>3678.12</v>
      </c>
      <c r="T185" s="143">
        <f t="shared" si="18"/>
        <v>4413.74</v>
      </c>
      <c r="U185" s="143">
        <f t="shared" si="18"/>
        <v>4413.735</v>
      </c>
      <c r="V185" s="143">
        <f t="shared" si="18"/>
        <v>5517.18</v>
      </c>
      <c r="W185" s="143">
        <f t="shared" si="18"/>
        <v>6620.61</v>
      </c>
    </row>
    <row r="186" spans="1:23" s="168" customFormat="1" ht="33.75" customHeight="1">
      <c r="A186" s="15">
        <f t="shared" si="15"/>
        <v>173</v>
      </c>
      <c r="B186" s="12" t="s">
        <v>329</v>
      </c>
      <c r="C186" s="13">
        <v>23010569</v>
      </c>
      <c r="D186" s="14" t="s">
        <v>471</v>
      </c>
      <c r="E186" s="105"/>
      <c r="F186" s="105"/>
      <c r="G186" s="105"/>
      <c r="H186" s="105">
        <v>1</v>
      </c>
      <c r="I186" s="105"/>
      <c r="J186" s="106"/>
      <c r="K186" s="144">
        <v>1</v>
      </c>
      <c r="L186" s="152">
        <v>1.5</v>
      </c>
      <c r="M186" s="141">
        <f>ROUND(((E186*R186*3+F186*S186*3+G186*T186*3)),2)</f>
        <v>0</v>
      </c>
      <c r="N186" s="142">
        <f>ROUND(((H186*U186*3+I186*V186*3+J186*W186*3)),2)</f>
        <v>13241.21</v>
      </c>
      <c r="O186" s="192">
        <f t="shared" si="13"/>
        <v>13241.21</v>
      </c>
      <c r="P186" s="241"/>
      <c r="Q186" s="241"/>
      <c r="R186" s="143">
        <f t="shared" si="18"/>
        <v>2942.49</v>
      </c>
      <c r="S186" s="143">
        <f t="shared" si="18"/>
        <v>3678.12</v>
      </c>
      <c r="T186" s="143">
        <f t="shared" si="18"/>
        <v>4413.74</v>
      </c>
      <c r="U186" s="143">
        <f t="shared" si="18"/>
        <v>4413.735</v>
      </c>
      <c r="V186" s="143">
        <f t="shared" si="18"/>
        <v>5517.18</v>
      </c>
      <c r="W186" s="143">
        <f t="shared" si="18"/>
        <v>6620.61</v>
      </c>
    </row>
    <row r="187" spans="1:23" ht="30" customHeight="1">
      <c r="A187" s="15">
        <f t="shared" si="15"/>
        <v>174</v>
      </c>
      <c r="B187" s="12" t="s">
        <v>330</v>
      </c>
      <c r="C187" s="13" t="s">
        <v>331</v>
      </c>
      <c r="D187" s="14" t="s">
        <v>370</v>
      </c>
      <c r="E187" s="105"/>
      <c r="F187" s="105"/>
      <c r="G187" s="105"/>
      <c r="H187" s="105">
        <v>3</v>
      </c>
      <c r="I187" s="105"/>
      <c r="J187" s="106"/>
      <c r="K187" s="144">
        <v>1</v>
      </c>
      <c r="L187" s="152">
        <v>1.5</v>
      </c>
      <c r="M187" s="141">
        <f>ROUND(((E187*R187*3+F187*S187*3+G187*T187*3)),2)</f>
        <v>0</v>
      </c>
      <c r="N187" s="142">
        <f>ROUND(((H187*U187*3+I187*V187*3+J187*W187*3)),2)</f>
        <v>39723.61</v>
      </c>
      <c r="O187" s="192">
        <f t="shared" si="13"/>
        <v>39723.61</v>
      </c>
      <c r="P187" s="241"/>
      <c r="Q187" s="241"/>
      <c r="R187" s="143">
        <f t="shared" si="18"/>
        <v>2942.49</v>
      </c>
      <c r="S187" s="143">
        <f t="shared" si="18"/>
        <v>3678.12</v>
      </c>
      <c r="T187" s="143">
        <f t="shared" si="18"/>
        <v>4413.74</v>
      </c>
      <c r="U187" s="143">
        <f t="shared" si="18"/>
        <v>4413.735</v>
      </c>
      <c r="V187" s="143">
        <f t="shared" si="18"/>
        <v>5517.18</v>
      </c>
      <c r="W187" s="143">
        <f t="shared" si="18"/>
        <v>6620.61</v>
      </c>
    </row>
    <row r="188" spans="1:23" ht="30" customHeight="1">
      <c r="A188" s="15">
        <f t="shared" si="15"/>
        <v>175</v>
      </c>
      <c r="B188" s="16" t="s">
        <v>332</v>
      </c>
      <c r="C188" s="17" t="s">
        <v>333</v>
      </c>
      <c r="D188" s="14" t="s">
        <v>334</v>
      </c>
      <c r="E188" s="105"/>
      <c r="F188" s="105"/>
      <c r="G188" s="105"/>
      <c r="H188" s="105">
        <v>1</v>
      </c>
      <c r="I188" s="105"/>
      <c r="J188" s="106"/>
      <c r="K188" s="144">
        <v>1</v>
      </c>
      <c r="L188" s="145">
        <v>1.5</v>
      </c>
      <c r="M188" s="141">
        <f>ROUND(((E188*R188*3+F188*S188*3+G188*T188*3)),2)</f>
        <v>0</v>
      </c>
      <c r="N188" s="142">
        <f>ROUND(((H188*U188*3+I188*V188*3+J188*W188*3)),2)</f>
        <v>13241.21</v>
      </c>
      <c r="O188" s="188">
        <f t="shared" si="13"/>
        <v>13241.21</v>
      </c>
      <c r="P188" s="239"/>
      <c r="Q188" s="239"/>
      <c r="R188" s="143">
        <f t="shared" si="18"/>
        <v>2942.49</v>
      </c>
      <c r="S188" s="143">
        <f t="shared" si="18"/>
        <v>3678.12</v>
      </c>
      <c r="T188" s="143">
        <f t="shared" si="18"/>
        <v>4413.74</v>
      </c>
      <c r="U188" s="143">
        <f t="shared" si="18"/>
        <v>4413.735</v>
      </c>
      <c r="V188" s="143">
        <f t="shared" si="18"/>
        <v>5517.18</v>
      </c>
      <c r="W188" s="143">
        <f t="shared" si="18"/>
        <v>6620.61</v>
      </c>
    </row>
    <row r="189" spans="1:23" ht="30" customHeight="1">
      <c r="A189" s="15">
        <f t="shared" si="15"/>
        <v>176</v>
      </c>
      <c r="B189" s="24" t="s">
        <v>335</v>
      </c>
      <c r="C189" s="25" t="s">
        <v>336</v>
      </c>
      <c r="D189" s="14" t="s">
        <v>337</v>
      </c>
      <c r="E189" s="105">
        <v>1</v>
      </c>
      <c r="F189" s="105"/>
      <c r="G189" s="105"/>
      <c r="H189" s="105"/>
      <c r="I189" s="105"/>
      <c r="J189" s="106"/>
      <c r="K189" s="144">
        <v>1</v>
      </c>
      <c r="L189" s="145">
        <v>1.5</v>
      </c>
      <c r="M189" s="141">
        <f>ROUND(((E189*R189*3+F189*S189*3+G189*T189*3)),2)</f>
        <v>8827.47</v>
      </c>
      <c r="N189" s="142">
        <f>ROUND(((H189*U189*3+I189*V189*3+J189*W189*3)),2)</f>
        <v>0</v>
      </c>
      <c r="O189" s="188">
        <f t="shared" si="13"/>
        <v>8827.47</v>
      </c>
      <c r="P189" s="239"/>
      <c r="Q189" s="239"/>
      <c r="R189" s="143">
        <f t="shared" si="18"/>
        <v>2942.49</v>
      </c>
      <c r="S189" s="143">
        <f t="shared" si="18"/>
        <v>3678.12</v>
      </c>
      <c r="T189" s="143">
        <f t="shared" si="18"/>
        <v>4413.74</v>
      </c>
      <c r="U189" s="143">
        <f t="shared" si="18"/>
        <v>4413.735</v>
      </c>
      <c r="V189" s="143">
        <f t="shared" si="18"/>
        <v>5517.18</v>
      </c>
      <c r="W189" s="143">
        <f t="shared" si="18"/>
        <v>6620.61</v>
      </c>
    </row>
    <row r="190" spans="1:23" ht="30" customHeight="1">
      <c r="A190" s="15">
        <f t="shared" si="15"/>
        <v>177</v>
      </c>
      <c r="B190" s="16">
        <v>3537</v>
      </c>
      <c r="C190" s="26">
        <v>28057538</v>
      </c>
      <c r="D190" s="3" t="s">
        <v>251</v>
      </c>
      <c r="E190" s="105"/>
      <c r="F190" s="105"/>
      <c r="G190" s="105"/>
      <c r="H190" s="105">
        <v>3</v>
      </c>
      <c r="I190" s="105"/>
      <c r="J190" s="106"/>
      <c r="K190" s="144">
        <v>1</v>
      </c>
      <c r="L190" s="145">
        <v>1.5</v>
      </c>
      <c r="M190" s="141">
        <f>ROUND(((E190*R190*3+F190*S190*3+G190*T190*3)),2)</f>
        <v>0</v>
      </c>
      <c r="N190" s="142">
        <f>ROUND(((H190*U190*3+I190*V190*3+J190*W190*3)),2)</f>
        <v>39723.61</v>
      </c>
      <c r="O190" s="188">
        <f t="shared" si="13"/>
        <v>39723.61</v>
      </c>
      <c r="P190" s="239"/>
      <c r="Q190" s="239"/>
      <c r="R190" s="143">
        <f t="shared" si="18"/>
        <v>2942.49</v>
      </c>
      <c r="S190" s="143">
        <f t="shared" si="18"/>
        <v>3678.12</v>
      </c>
      <c r="T190" s="143">
        <f t="shared" si="18"/>
        <v>4413.74</v>
      </c>
      <c r="U190" s="143">
        <f t="shared" si="18"/>
        <v>4413.735</v>
      </c>
      <c r="V190" s="143">
        <f t="shared" si="18"/>
        <v>5517.18</v>
      </c>
      <c r="W190" s="143">
        <f t="shared" si="18"/>
        <v>6620.61</v>
      </c>
    </row>
    <row r="191" spans="1:23" ht="30" customHeight="1">
      <c r="A191" s="15">
        <f t="shared" si="15"/>
        <v>178</v>
      </c>
      <c r="B191" s="24" t="s">
        <v>342</v>
      </c>
      <c r="C191" s="25" t="s">
        <v>343</v>
      </c>
      <c r="D191" s="14" t="s">
        <v>344</v>
      </c>
      <c r="E191" s="105">
        <v>4</v>
      </c>
      <c r="F191" s="105"/>
      <c r="G191" s="105"/>
      <c r="H191" s="105"/>
      <c r="I191" s="105"/>
      <c r="J191" s="106"/>
      <c r="K191" s="144">
        <v>1</v>
      </c>
      <c r="L191" s="145">
        <v>1.5</v>
      </c>
      <c r="M191" s="141">
        <f>ROUND(((E191*R191*3+F191*S191*3+G191*T191*3)),2)</f>
        <v>35309.88</v>
      </c>
      <c r="N191" s="142">
        <f>ROUND(((H191*U191*3+I191*V191*3+J191*W191*3)),2)</f>
        <v>0</v>
      </c>
      <c r="O191" s="188">
        <f t="shared" si="13"/>
        <v>35309.88</v>
      </c>
      <c r="P191" s="239"/>
      <c r="Q191" s="239"/>
      <c r="R191" s="143">
        <f t="shared" si="18"/>
        <v>2942.49</v>
      </c>
      <c r="S191" s="143">
        <f t="shared" si="18"/>
        <v>3678.12</v>
      </c>
      <c r="T191" s="143">
        <f t="shared" si="18"/>
        <v>4413.74</v>
      </c>
      <c r="U191" s="143">
        <f t="shared" si="18"/>
        <v>4413.735</v>
      </c>
      <c r="V191" s="143">
        <f t="shared" si="18"/>
        <v>5517.18</v>
      </c>
      <c r="W191" s="143">
        <f t="shared" si="18"/>
        <v>6620.61</v>
      </c>
    </row>
    <row r="192" spans="1:23" ht="30" customHeight="1">
      <c r="A192" s="15">
        <f t="shared" si="15"/>
        <v>179</v>
      </c>
      <c r="B192" s="24" t="s">
        <v>345</v>
      </c>
      <c r="C192" s="25" t="s">
        <v>346</v>
      </c>
      <c r="D192" s="14" t="s">
        <v>347</v>
      </c>
      <c r="E192" s="105">
        <v>4</v>
      </c>
      <c r="F192" s="105">
        <v>1</v>
      </c>
      <c r="G192" s="105"/>
      <c r="H192" s="105"/>
      <c r="I192" s="105"/>
      <c r="J192" s="106"/>
      <c r="K192" s="144">
        <v>1</v>
      </c>
      <c r="L192" s="145">
        <v>1.5</v>
      </c>
      <c r="M192" s="141">
        <f>ROUND(((E192*R192*3+F192*S192*3+G192*T192*3)),2)</f>
        <v>46344.24</v>
      </c>
      <c r="N192" s="142">
        <f>ROUND(((H192*U192*3+I192*V192*3+J192*W192*3)),2)</f>
        <v>0</v>
      </c>
      <c r="O192" s="188">
        <f t="shared" si="13"/>
        <v>46344.24</v>
      </c>
      <c r="P192" s="239"/>
      <c r="Q192" s="239"/>
      <c r="R192" s="143">
        <f t="shared" si="18"/>
        <v>2942.49</v>
      </c>
      <c r="S192" s="143">
        <f t="shared" si="18"/>
        <v>3678.12</v>
      </c>
      <c r="T192" s="143">
        <f t="shared" si="18"/>
        <v>4413.74</v>
      </c>
      <c r="U192" s="143">
        <f t="shared" si="18"/>
        <v>4413.735</v>
      </c>
      <c r="V192" s="143">
        <f t="shared" si="18"/>
        <v>5517.18</v>
      </c>
      <c r="W192" s="143">
        <f t="shared" si="18"/>
        <v>6620.61</v>
      </c>
    </row>
    <row r="193" spans="1:23" ht="30" customHeight="1">
      <c r="A193" s="15">
        <f t="shared" si="15"/>
        <v>180</v>
      </c>
      <c r="B193" s="24" t="s">
        <v>348</v>
      </c>
      <c r="C193" s="25" t="s">
        <v>349</v>
      </c>
      <c r="D193" s="14" t="s">
        <v>350</v>
      </c>
      <c r="E193" s="105">
        <v>3</v>
      </c>
      <c r="F193" s="105">
        <v>2</v>
      </c>
      <c r="G193" s="105">
        <v>1</v>
      </c>
      <c r="H193" s="105"/>
      <c r="I193" s="105"/>
      <c r="J193" s="106"/>
      <c r="K193" s="144">
        <v>1</v>
      </c>
      <c r="L193" s="145">
        <v>1.5</v>
      </c>
      <c r="M193" s="141">
        <f>ROUND(((E193*R193*3+F193*S193*3+G193*T193*3)),2)</f>
        <v>61792.35</v>
      </c>
      <c r="N193" s="142">
        <f>ROUND(((H193*U193*3+I193*V193*3+J193*W193*3)),2)</f>
        <v>0</v>
      </c>
      <c r="O193" s="193">
        <f t="shared" si="13"/>
        <v>61792.35</v>
      </c>
      <c r="P193" s="239"/>
      <c r="Q193" s="239"/>
      <c r="R193" s="143">
        <f t="shared" si="18"/>
        <v>2942.49</v>
      </c>
      <c r="S193" s="143">
        <f t="shared" si="18"/>
        <v>3678.12</v>
      </c>
      <c r="T193" s="143">
        <f t="shared" si="18"/>
        <v>4413.74</v>
      </c>
      <c r="U193" s="143">
        <f t="shared" si="18"/>
        <v>4413.735</v>
      </c>
      <c r="V193" s="143">
        <f t="shared" si="18"/>
        <v>5517.18</v>
      </c>
      <c r="W193" s="143">
        <f t="shared" si="18"/>
        <v>6620.61</v>
      </c>
    </row>
    <row r="194" spans="1:23" ht="30" customHeight="1">
      <c r="A194" s="15">
        <f t="shared" si="15"/>
        <v>181</v>
      </c>
      <c r="B194" s="27">
        <v>3632</v>
      </c>
      <c r="C194" s="26">
        <v>37385313</v>
      </c>
      <c r="D194" s="14" t="s">
        <v>354</v>
      </c>
      <c r="E194" s="105"/>
      <c r="F194" s="105"/>
      <c r="G194" s="105"/>
      <c r="H194" s="105">
        <v>1</v>
      </c>
      <c r="I194" s="105"/>
      <c r="J194" s="106"/>
      <c r="K194" s="144">
        <v>1</v>
      </c>
      <c r="L194" s="145">
        <v>1.5</v>
      </c>
      <c r="M194" s="141">
        <f>ROUND(((E194*R194*3+F194*S194*3+G194*T194*3)),2)</f>
        <v>0</v>
      </c>
      <c r="N194" s="142">
        <f>ROUND(((H194*U194*3+I194*V194*3+J194*W194*3)),2)</f>
        <v>13241.21</v>
      </c>
      <c r="O194" s="193">
        <f t="shared" si="13"/>
        <v>13241.21</v>
      </c>
      <c r="P194" s="239"/>
      <c r="Q194" s="239"/>
      <c r="R194" s="143">
        <f t="shared" si="18"/>
        <v>2942.49</v>
      </c>
      <c r="S194" s="143">
        <f t="shared" si="18"/>
        <v>3678.12</v>
      </c>
      <c r="T194" s="143">
        <f t="shared" si="18"/>
        <v>4413.74</v>
      </c>
      <c r="U194" s="143">
        <f t="shared" si="18"/>
        <v>4413.735</v>
      </c>
      <c r="V194" s="143">
        <f t="shared" si="18"/>
        <v>5517.18</v>
      </c>
      <c r="W194" s="143">
        <f t="shared" si="18"/>
        <v>6620.61</v>
      </c>
    </row>
    <row r="195" spans="1:23" ht="30" customHeight="1">
      <c r="A195" s="15">
        <f t="shared" si="15"/>
        <v>182</v>
      </c>
      <c r="B195" s="27">
        <v>3633</v>
      </c>
      <c r="C195" s="26">
        <v>37261900</v>
      </c>
      <c r="D195" s="14" t="s">
        <v>355</v>
      </c>
      <c r="E195" s="105">
        <v>4</v>
      </c>
      <c r="F195" s="105"/>
      <c r="G195" s="105"/>
      <c r="H195" s="105"/>
      <c r="I195" s="105"/>
      <c r="J195" s="106"/>
      <c r="K195" s="144">
        <v>1</v>
      </c>
      <c r="L195" s="145">
        <v>1.5</v>
      </c>
      <c r="M195" s="141">
        <f>ROUND(((E195*R195*3+F195*S195*3+G195*T195*3)),2)</f>
        <v>35309.88</v>
      </c>
      <c r="N195" s="142">
        <f>ROUND(((H195*U195*3+I195*V195*3+J195*W195*3)),2)</f>
        <v>0</v>
      </c>
      <c r="O195" s="193">
        <f t="shared" si="13"/>
        <v>35309.88</v>
      </c>
      <c r="P195" s="239"/>
      <c r="Q195" s="239"/>
      <c r="R195" s="143">
        <f t="shared" si="18"/>
        <v>2942.49</v>
      </c>
      <c r="S195" s="143">
        <f t="shared" si="18"/>
        <v>3678.12</v>
      </c>
      <c r="T195" s="143">
        <f t="shared" si="18"/>
        <v>4413.74</v>
      </c>
      <c r="U195" s="143">
        <f t="shared" si="18"/>
        <v>4413.735</v>
      </c>
      <c r="V195" s="143">
        <f t="shared" si="18"/>
        <v>5517.18</v>
      </c>
      <c r="W195" s="143">
        <f t="shared" si="18"/>
        <v>6620.61</v>
      </c>
    </row>
    <row r="196" spans="1:23" ht="30" customHeight="1">
      <c r="A196" s="15">
        <f t="shared" si="15"/>
        <v>183</v>
      </c>
      <c r="B196" s="27">
        <v>3634</v>
      </c>
      <c r="C196" s="26">
        <v>19774827</v>
      </c>
      <c r="D196" s="14" t="s">
        <v>356</v>
      </c>
      <c r="E196" s="105"/>
      <c r="F196" s="105">
        <v>1</v>
      </c>
      <c r="G196" s="105"/>
      <c r="H196" s="105"/>
      <c r="I196" s="105"/>
      <c r="J196" s="106"/>
      <c r="K196" s="144">
        <v>1</v>
      </c>
      <c r="L196" s="145">
        <v>1.5</v>
      </c>
      <c r="M196" s="141">
        <f>ROUND(((E196*R196*3+F196*S196*3+G196*T196*3)),2)</f>
        <v>11034.36</v>
      </c>
      <c r="N196" s="142">
        <f>ROUND(((H196*U196*3+I196*V196*3+J196*W196*3)),2)</f>
        <v>0</v>
      </c>
      <c r="O196" s="193">
        <f t="shared" si="13"/>
        <v>11034.36</v>
      </c>
      <c r="P196" s="239"/>
      <c r="Q196" s="239"/>
      <c r="R196" s="143">
        <f t="shared" si="18"/>
        <v>2942.49</v>
      </c>
      <c r="S196" s="143">
        <f t="shared" si="18"/>
        <v>3678.12</v>
      </c>
      <c r="T196" s="143">
        <f t="shared" si="18"/>
        <v>4413.74</v>
      </c>
      <c r="U196" s="143">
        <f t="shared" si="18"/>
        <v>4413.735</v>
      </c>
      <c r="V196" s="143">
        <f t="shared" si="18"/>
        <v>5517.18</v>
      </c>
      <c r="W196" s="143">
        <f t="shared" si="18"/>
        <v>6620.61</v>
      </c>
    </row>
    <row r="197" spans="1:23" ht="30" customHeight="1">
      <c r="A197" s="15">
        <f t="shared" si="15"/>
        <v>184</v>
      </c>
      <c r="B197" s="27">
        <v>3635</v>
      </c>
      <c r="C197" s="26">
        <v>26740029</v>
      </c>
      <c r="D197" s="14" t="s">
        <v>357</v>
      </c>
      <c r="E197" s="105">
        <v>5</v>
      </c>
      <c r="F197" s="105"/>
      <c r="G197" s="105"/>
      <c r="H197" s="105"/>
      <c r="I197" s="105"/>
      <c r="J197" s="106"/>
      <c r="K197" s="144">
        <v>1</v>
      </c>
      <c r="L197" s="145">
        <v>1.5</v>
      </c>
      <c r="M197" s="141">
        <f>ROUND(((E197*R197*3+F197*S197*3+G197*T197*3)),2)</f>
        <v>44137.35</v>
      </c>
      <c r="N197" s="142">
        <f>ROUND(((H197*U197*3+I197*V197*3+J197*W197*3)),2)</f>
        <v>0</v>
      </c>
      <c r="O197" s="193">
        <f t="shared" si="13"/>
        <v>44137.35</v>
      </c>
      <c r="P197" s="239"/>
      <c r="Q197" s="239"/>
      <c r="R197" s="143">
        <f t="shared" si="18"/>
        <v>2942.49</v>
      </c>
      <c r="S197" s="143">
        <f t="shared" si="18"/>
        <v>3678.12</v>
      </c>
      <c r="T197" s="143">
        <f t="shared" si="18"/>
        <v>4413.74</v>
      </c>
      <c r="U197" s="143">
        <f t="shared" si="18"/>
        <v>4413.735</v>
      </c>
      <c r="V197" s="143">
        <f t="shared" si="18"/>
        <v>5517.18</v>
      </c>
      <c r="W197" s="143">
        <f t="shared" si="18"/>
        <v>6620.61</v>
      </c>
    </row>
    <row r="198" spans="1:23" ht="30" customHeight="1">
      <c r="A198" s="15">
        <f t="shared" si="15"/>
        <v>185</v>
      </c>
      <c r="B198" s="27">
        <v>3636</v>
      </c>
      <c r="C198" s="26">
        <v>36481320</v>
      </c>
      <c r="D198" s="14" t="s">
        <v>358</v>
      </c>
      <c r="E198" s="105">
        <v>1</v>
      </c>
      <c r="F198" s="105"/>
      <c r="G198" s="105"/>
      <c r="H198" s="105"/>
      <c r="I198" s="105"/>
      <c r="J198" s="106"/>
      <c r="K198" s="144">
        <v>1</v>
      </c>
      <c r="L198" s="145">
        <v>1.5</v>
      </c>
      <c r="M198" s="141">
        <f>ROUND(((E198*R198*3+F198*S198*3+G198*T198*3)),2)</f>
        <v>8827.47</v>
      </c>
      <c r="N198" s="142">
        <f>ROUND(((H198*U198*3+I198*V198*3+J198*W198*3)),2)</f>
        <v>0</v>
      </c>
      <c r="O198" s="193">
        <f t="shared" si="13"/>
        <v>8827.47</v>
      </c>
      <c r="P198" s="239"/>
      <c r="Q198" s="239"/>
      <c r="R198" s="143">
        <f t="shared" si="18"/>
        <v>2942.49</v>
      </c>
      <c r="S198" s="143">
        <f t="shared" si="18"/>
        <v>3678.12</v>
      </c>
      <c r="T198" s="143">
        <f t="shared" si="18"/>
        <v>4413.74</v>
      </c>
      <c r="U198" s="143">
        <f t="shared" si="18"/>
        <v>4413.735</v>
      </c>
      <c r="V198" s="143">
        <f t="shared" si="18"/>
        <v>5517.18</v>
      </c>
      <c r="W198" s="143">
        <f t="shared" si="18"/>
        <v>6620.61</v>
      </c>
    </row>
    <row r="199" spans="1:23" ht="30" customHeight="1">
      <c r="A199" s="15">
        <f t="shared" si="15"/>
        <v>186</v>
      </c>
      <c r="B199" s="27">
        <v>3637</v>
      </c>
      <c r="C199" s="26">
        <v>28454678</v>
      </c>
      <c r="D199" s="14" t="s">
        <v>359</v>
      </c>
      <c r="E199" s="105">
        <v>6</v>
      </c>
      <c r="F199" s="105">
        <v>2</v>
      </c>
      <c r="G199" s="105"/>
      <c r="H199" s="105"/>
      <c r="I199" s="105"/>
      <c r="J199" s="106"/>
      <c r="K199" s="144">
        <v>1</v>
      </c>
      <c r="L199" s="145">
        <v>1.5</v>
      </c>
      <c r="M199" s="141">
        <f>ROUND(((E199*R199*3+F199*S199*3+G199*T199*3)),2)</f>
        <v>75033.54</v>
      </c>
      <c r="N199" s="142">
        <f>ROUND(((H199*U199*3+I199*V199*3+J199*W199*3)),2)</f>
        <v>0</v>
      </c>
      <c r="O199" s="193">
        <f t="shared" si="13"/>
        <v>75033.54</v>
      </c>
      <c r="P199" s="239"/>
      <c r="Q199" s="239"/>
      <c r="R199" s="143">
        <f t="shared" si="18"/>
        <v>2942.49</v>
      </c>
      <c r="S199" s="143">
        <f t="shared" si="18"/>
        <v>3678.12</v>
      </c>
      <c r="T199" s="143">
        <f t="shared" si="18"/>
        <v>4413.74</v>
      </c>
      <c r="U199" s="143">
        <f t="shared" si="18"/>
        <v>4413.735</v>
      </c>
      <c r="V199" s="143">
        <f t="shared" si="18"/>
        <v>5517.18</v>
      </c>
      <c r="W199" s="143">
        <f t="shared" si="18"/>
        <v>6620.61</v>
      </c>
    </row>
    <row r="200" spans="1:23" ht="30" customHeight="1">
      <c r="A200" s="15">
        <f t="shared" si="15"/>
        <v>187</v>
      </c>
      <c r="B200" s="27">
        <v>3638</v>
      </c>
      <c r="C200" s="26">
        <v>36860049</v>
      </c>
      <c r="D200" s="14" t="s">
        <v>360</v>
      </c>
      <c r="E200" s="105"/>
      <c r="F200" s="105"/>
      <c r="G200" s="105"/>
      <c r="H200" s="105">
        <v>2</v>
      </c>
      <c r="I200" s="105"/>
      <c r="J200" s="106"/>
      <c r="K200" s="144">
        <v>1</v>
      </c>
      <c r="L200" s="145">
        <v>1.5</v>
      </c>
      <c r="M200" s="141">
        <f>ROUND(((E200*R200*3+F200*S200*3+G200*T200*3)),2)</f>
        <v>0</v>
      </c>
      <c r="N200" s="142">
        <f>ROUND(((H200*U200*3+I200*V200*3+J200*W200*3)),2)</f>
        <v>26482.41</v>
      </c>
      <c r="O200" s="193">
        <f aca="true" t="shared" si="19" ref="O200:O250">M200+N200</f>
        <v>26482.41</v>
      </c>
      <c r="P200" s="239"/>
      <c r="Q200" s="239"/>
      <c r="R200" s="143">
        <f aca="true" t="shared" si="20" ref="R200:W215">R199</f>
        <v>2942.49</v>
      </c>
      <c r="S200" s="143">
        <f t="shared" si="20"/>
        <v>3678.12</v>
      </c>
      <c r="T200" s="143">
        <f t="shared" si="20"/>
        <v>4413.74</v>
      </c>
      <c r="U200" s="143">
        <f t="shared" si="20"/>
        <v>4413.735</v>
      </c>
      <c r="V200" s="143">
        <f t="shared" si="20"/>
        <v>5517.18</v>
      </c>
      <c r="W200" s="143">
        <f t="shared" si="20"/>
        <v>6620.61</v>
      </c>
    </row>
    <row r="201" spans="1:23" ht="30" customHeight="1">
      <c r="A201" s="15">
        <f aca="true" t="shared" si="21" ref="A201:A250">A200+1</f>
        <v>188</v>
      </c>
      <c r="B201" s="27">
        <v>3640</v>
      </c>
      <c r="C201" s="26">
        <v>36815790</v>
      </c>
      <c r="D201" s="14" t="s">
        <v>361</v>
      </c>
      <c r="E201" s="105">
        <v>3</v>
      </c>
      <c r="F201" s="105"/>
      <c r="G201" s="105"/>
      <c r="H201" s="105"/>
      <c r="I201" s="105"/>
      <c r="J201" s="106"/>
      <c r="K201" s="144">
        <v>1</v>
      </c>
      <c r="L201" s="145">
        <v>1.5</v>
      </c>
      <c r="M201" s="141">
        <f>ROUND(((E201*R201*3+F201*S201*3+G201*T201*3)),2)</f>
        <v>26482.41</v>
      </c>
      <c r="N201" s="142">
        <f>ROUND(((H201*U201*3+I201*V201*3+J201*W201*3)),2)</f>
        <v>0</v>
      </c>
      <c r="O201" s="193">
        <f t="shared" si="19"/>
        <v>26482.41</v>
      </c>
      <c r="P201" s="239"/>
      <c r="Q201" s="239"/>
      <c r="R201" s="143">
        <f t="shared" si="20"/>
        <v>2942.49</v>
      </c>
      <c r="S201" s="143">
        <f t="shared" si="20"/>
        <v>3678.12</v>
      </c>
      <c r="T201" s="143">
        <f t="shared" si="20"/>
        <v>4413.74</v>
      </c>
      <c r="U201" s="143">
        <f t="shared" si="20"/>
        <v>4413.735</v>
      </c>
      <c r="V201" s="143">
        <f t="shared" si="20"/>
        <v>5517.18</v>
      </c>
      <c r="W201" s="143">
        <f t="shared" si="20"/>
        <v>6620.61</v>
      </c>
    </row>
    <row r="202" spans="1:23" ht="30" customHeight="1">
      <c r="A202" s="15">
        <f t="shared" si="21"/>
        <v>189</v>
      </c>
      <c r="B202" s="27">
        <v>3641</v>
      </c>
      <c r="C202" s="26">
        <v>35973708</v>
      </c>
      <c r="D202" s="14" t="s">
        <v>368</v>
      </c>
      <c r="E202" s="105">
        <v>3</v>
      </c>
      <c r="F202" s="105">
        <v>2</v>
      </c>
      <c r="G202" s="105"/>
      <c r="H202" s="105"/>
      <c r="I202" s="105"/>
      <c r="J202" s="106"/>
      <c r="K202" s="144">
        <v>1</v>
      </c>
      <c r="L202" s="145">
        <v>1.5</v>
      </c>
      <c r="M202" s="141">
        <f>ROUND(((E202*R202*3+F202*S202*3+G202*T202*3)),2)</f>
        <v>48551.13</v>
      </c>
      <c r="N202" s="142">
        <f>ROUND(((H202*U202*3+I202*V202*3+J202*W202*3)),2)</f>
        <v>0</v>
      </c>
      <c r="O202" s="193">
        <f t="shared" si="19"/>
        <v>48551.13</v>
      </c>
      <c r="P202" s="239"/>
      <c r="Q202" s="239"/>
      <c r="R202" s="143">
        <f t="shared" si="20"/>
        <v>2942.49</v>
      </c>
      <c r="S202" s="143">
        <f t="shared" si="20"/>
        <v>3678.12</v>
      </c>
      <c r="T202" s="143">
        <f t="shared" si="20"/>
        <v>4413.74</v>
      </c>
      <c r="U202" s="143">
        <f t="shared" si="20"/>
        <v>4413.735</v>
      </c>
      <c r="V202" s="143">
        <f t="shared" si="20"/>
        <v>5517.18</v>
      </c>
      <c r="W202" s="143">
        <f t="shared" si="20"/>
        <v>6620.61</v>
      </c>
    </row>
    <row r="203" spans="1:23" ht="30" customHeight="1">
      <c r="A203" s="15">
        <f t="shared" si="21"/>
        <v>190</v>
      </c>
      <c r="B203" s="27">
        <v>3643</v>
      </c>
      <c r="C203" s="26">
        <v>37603477</v>
      </c>
      <c r="D203" s="14" t="s">
        <v>367</v>
      </c>
      <c r="E203" s="105">
        <v>1</v>
      </c>
      <c r="F203" s="105">
        <v>2</v>
      </c>
      <c r="G203" s="105"/>
      <c r="H203" s="105"/>
      <c r="I203" s="105"/>
      <c r="J203" s="106"/>
      <c r="K203" s="144">
        <v>1</v>
      </c>
      <c r="L203" s="145">
        <v>1.5</v>
      </c>
      <c r="M203" s="141">
        <f>ROUND(((E203*R203*3+F203*S203*3+G203*T203*3)),2)</f>
        <v>30896.19</v>
      </c>
      <c r="N203" s="142">
        <f>ROUND(((H203*U203*3+I203*V203*3+J203*W203*3)),2)</f>
        <v>0</v>
      </c>
      <c r="O203" s="193">
        <f t="shared" si="19"/>
        <v>30896.19</v>
      </c>
      <c r="P203" s="239"/>
      <c r="Q203" s="239"/>
      <c r="R203" s="143">
        <f t="shared" si="20"/>
        <v>2942.49</v>
      </c>
      <c r="S203" s="143">
        <f t="shared" si="20"/>
        <v>3678.12</v>
      </c>
      <c r="T203" s="143">
        <f t="shared" si="20"/>
        <v>4413.74</v>
      </c>
      <c r="U203" s="143">
        <f t="shared" si="20"/>
        <v>4413.735</v>
      </c>
      <c r="V203" s="143">
        <f t="shared" si="20"/>
        <v>5517.18</v>
      </c>
      <c r="W203" s="143">
        <f t="shared" si="20"/>
        <v>6620.61</v>
      </c>
    </row>
    <row r="204" spans="1:23" ht="30" customHeight="1">
      <c r="A204" s="15">
        <f t="shared" si="21"/>
        <v>191</v>
      </c>
      <c r="B204" s="27">
        <v>3644</v>
      </c>
      <c r="C204" s="26">
        <v>34460976</v>
      </c>
      <c r="D204" s="14" t="s">
        <v>366</v>
      </c>
      <c r="E204" s="105">
        <v>3</v>
      </c>
      <c r="F204" s="105">
        <v>2</v>
      </c>
      <c r="G204" s="105"/>
      <c r="H204" s="105"/>
      <c r="I204" s="105"/>
      <c r="J204" s="106"/>
      <c r="K204" s="144">
        <v>1</v>
      </c>
      <c r="L204" s="145">
        <v>1.5</v>
      </c>
      <c r="M204" s="141">
        <f>ROUND(((E204*R204*3+F204*S204*3+G204*T204*3)),2)</f>
        <v>48551.13</v>
      </c>
      <c r="N204" s="142">
        <f>ROUND(((H204*U204*3+I204*V204*3+J204*W204*3)),2)</f>
        <v>0</v>
      </c>
      <c r="O204" s="193">
        <f t="shared" si="19"/>
        <v>48551.13</v>
      </c>
      <c r="P204" s="239"/>
      <c r="Q204" s="239"/>
      <c r="R204" s="143">
        <f t="shared" si="20"/>
        <v>2942.49</v>
      </c>
      <c r="S204" s="143">
        <f t="shared" si="20"/>
        <v>3678.12</v>
      </c>
      <c r="T204" s="143">
        <f t="shared" si="20"/>
        <v>4413.74</v>
      </c>
      <c r="U204" s="143">
        <f t="shared" si="20"/>
        <v>4413.735</v>
      </c>
      <c r="V204" s="143">
        <f t="shared" si="20"/>
        <v>5517.18</v>
      </c>
      <c r="W204" s="143">
        <f t="shared" si="20"/>
        <v>6620.61</v>
      </c>
    </row>
    <row r="205" spans="1:23" ht="30" customHeight="1">
      <c r="A205" s="15">
        <f t="shared" si="21"/>
        <v>192</v>
      </c>
      <c r="B205" s="27">
        <v>3645</v>
      </c>
      <c r="C205" s="26">
        <v>19964112</v>
      </c>
      <c r="D205" s="14" t="s">
        <v>365</v>
      </c>
      <c r="E205" s="105"/>
      <c r="F205" s="105"/>
      <c r="G205" s="105">
        <v>1</v>
      </c>
      <c r="H205" s="105"/>
      <c r="I205" s="105"/>
      <c r="J205" s="106"/>
      <c r="K205" s="144">
        <v>1</v>
      </c>
      <c r="L205" s="145">
        <v>1.5</v>
      </c>
      <c r="M205" s="141">
        <f>ROUND(((E205*R205*3+F205*S205*3+G205*T205*3)),2)</f>
        <v>13241.22</v>
      </c>
      <c r="N205" s="142">
        <f>ROUND(((H205*U205*3+I205*V205*3+J205*W205*3)),2)</f>
        <v>0</v>
      </c>
      <c r="O205" s="193">
        <f t="shared" si="19"/>
        <v>13241.22</v>
      </c>
      <c r="P205" s="239"/>
      <c r="Q205" s="239"/>
      <c r="R205" s="143">
        <f t="shared" si="20"/>
        <v>2942.49</v>
      </c>
      <c r="S205" s="143">
        <f t="shared" si="20"/>
        <v>3678.12</v>
      </c>
      <c r="T205" s="143">
        <f t="shared" si="20"/>
        <v>4413.74</v>
      </c>
      <c r="U205" s="143">
        <f t="shared" si="20"/>
        <v>4413.735</v>
      </c>
      <c r="V205" s="143">
        <f t="shared" si="20"/>
        <v>5517.18</v>
      </c>
      <c r="W205" s="143">
        <f t="shared" si="20"/>
        <v>6620.61</v>
      </c>
    </row>
    <row r="206" spans="1:23" s="164" customFormat="1" ht="30" customHeight="1">
      <c r="A206" s="97"/>
      <c r="B206" s="96">
        <v>3646</v>
      </c>
      <c r="C206" s="96">
        <v>31543163</v>
      </c>
      <c r="D206" s="98" t="s">
        <v>468</v>
      </c>
      <c r="E206" s="110"/>
      <c r="F206" s="110"/>
      <c r="G206" s="110"/>
      <c r="H206" s="110">
        <v>0</v>
      </c>
      <c r="I206" s="110"/>
      <c r="J206" s="111"/>
      <c r="K206" s="160">
        <v>1</v>
      </c>
      <c r="L206" s="161">
        <v>1.5</v>
      </c>
      <c r="M206" s="162">
        <f>ROUND(((E206*R206*3+F206*S206*3+G206*T206*3)),2)</f>
        <v>0</v>
      </c>
      <c r="N206" s="163">
        <f>ROUND(((H206*U206*3+I206*V206*3+J206*W206*3)),2)</f>
        <v>0</v>
      </c>
      <c r="O206" s="194">
        <f t="shared" si="19"/>
        <v>0</v>
      </c>
      <c r="P206" s="243"/>
      <c r="Q206" s="243"/>
      <c r="R206" s="165">
        <f t="shared" si="20"/>
        <v>2942.49</v>
      </c>
      <c r="S206" s="165">
        <f t="shared" si="20"/>
        <v>3678.12</v>
      </c>
      <c r="T206" s="165">
        <f t="shared" si="20"/>
        <v>4413.74</v>
      </c>
      <c r="U206" s="165">
        <f t="shared" si="20"/>
        <v>4413.735</v>
      </c>
      <c r="V206" s="165">
        <f t="shared" si="20"/>
        <v>5517.18</v>
      </c>
      <c r="W206" s="165">
        <f t="shared" si="20"/>
        <v>6620.61</v>
      </c>
    </row>
    <row r="207" spans="1:23" ht="30" customHeight="1">
      <c r="A207" s="15">
        <v>193</v>
      </c>
      <c r="B207" s="27">
        <v>3659</v>
      </c>
      <c r="C207" s="26">
        <v>30772541</v>
      </c>
      <c r="D207" s="18" t="s">
        <v>362</v>
      </c>
      <c r="E207" s="105"/>
      <c r="F207" s="105"/>
      <c r="G207" s="105"/>
      <c r="H207" s="105">
        <v>1</v>
      </c>
      <c r="I207" s="105"/>
      <c r="J207" s="106">
        <v>1</v>
      </c>
      <c r="K207" s="144">
        <v>1</v>
      </c>
      <c r="L207" s="145">
        <v>1.5</v>
      </c>
      <c r="M207" s="141">
        <f>ROUND(((E207*R207*3+F207*S207*3+G207*T207*3)),2)</f>
        <v>0</v>
      </c>
      <c r="N207" s="142">
        <f>ROUND(((H207*U207*3+I207*V207*3+J207*W207*3)),2)</f>
        <v>33103.04</v>
      </c>
      <c r="O207" s="193">
        <f t="shared" si="19"/>
        <v>33103.04</v>
      </c>
      <c r="P207" s="239"/>
      <c r="Q207" s="239"/>
      <c r="R207" s="143">
        <f t="shared" si="20"/>
        <v>2942.49</v>
      </c>
      <c r="S207" s="143">
        <f t="shared" si="20"/>
        <v>3678.12</v>
      </c>
      <c r="T207" s="143">
        <f t="shared" si="20"/>
        <v>4413.74</v>
      </c>
      <c r="U207" s="143">
        <f t="shared" si="20"/>
        <v>4413.735</v>
      </c>
      <c r="V207" s="143">
        <f t="shared" si="20"/>
        <v>5517.18</v>
      </c>
      <c r="W207" s="143">
        <f t="shared" si="20"/>
        <v>6620.61</v>
      </c>
    </row>
    <row r="208" spans="1:23" ht="30" customHeight="1">
      <c r="A208" s="15">
        <f t="shared" si="21"/>
        <v>194</v>
      </c>
      <c r="B208" s="27">
        <v>3660</v>
      </c>
      <c r="C208" s="26">
        <v>25698287</v>
      </c>
      <c r="D208" s="18" t="s">
        <v>363</v>
      </c>
      <c r="E208" s="105"/>
      <c r="F208" s="105"/>
      <c r="G208" s="105"/>
      <c r="H208" s="105">
        <v>2</v>
      </c>
      <c r="I208" s="105"/>
      <c r="J208" s="106"/>
      <c r="K208" s="144">
        <v>1</v>
      </c>
      <c r="L208" s="145">
        <v>1.5</v>
      </c>
      <c r="M208" s="141">
        <f>ROUND(((E208*R208*3+F208*S208*3+G208*T208*3)),2)</f>
        <v>0</v>
      </c>
      <c r="N208" s="142">
        <f>ROUND(((H208*U208*3+I208*V208*3+J208*W208*3)),2)</f>
        <v>26482.41</v>
      </c>
      <c r="O208" s="193">
        <f t="shared" si="19"/>
        <v>26482.41</v>
      </c>
      <c r="P208" s="239"/>
      <c r="Q208" s="239"/>
      <c r="R208" s="143">
        <f t="shared" si="20"/>
        <v>2942.49</v>
      </c>
      <c r="S208" s="143">
        <f t="shared" si="20"/>
        <v>3678.12</v>
      </c>
      <c r="T208" s="143">
        <f t="shared" si="20"/>
        <v>4413.74</v>
      </c>
      <c r="U208" s="143">
        <f t="shared" si="20"/>
        <v>4413.735</v>
      </c>
      <c r="V208" s="143">
        <f t="shared" si="20"/>
        <v>5517.18</v>
      </c>
      <c r="W208" s="143">
        <f t="shared" si="20"/>
        <v>6620.61</v>
      </c>
    </row>
    <row r="209" spans="1:23" ht="30" customHeight="1">
      <c r="A209" s="15">
        <f t="shared" si="21"/>
        <v>195</v>
      </c>
      <c r="B209" s="27">
        <v>3661</v>
      </c>
      <c r="C209" s="26">
        <v>1981528</v>
      </c>
      <c r="D209" s="18" t="s">
        <v>371</v>
      </c>
      <c r="E209" s="105">
        <v>6</v>
      </c>
      <c r="F209" s="105">
        <v>1</v>
      </c>
      <c r="G209" s="105"/>
      <c r="H209" s="105"/>
      <c r="I209" s="105"/>
      <c r="J209" s="106"/>
      <c r="K209" s="144">
        <v>1</v>
      </c>
      <c r="L209" s="145">
        <v>1.5</v>
      </c>
      <c r="M209" s="141">
        <f>ROUND(((E209*R209*3+F209*S209*3+G209*T209*3)),2)</f>
        <v>63999.18</v>
      </c>
      <c r="N209" s="142">
        <f>ROUND(((H209*U209*3+I209*V209*3+J209*W209*3)),2)</f>
        <v>0</v>
      </c>
      <c r="O209" s="193">
        <f t="shared" si="19"/>
        <v>63999.18</v>
      </c>
      <c r="P209" s="239"/>
      <c r="Q209" s="239"/>
      <c r="R209" s="143">
        <f t="shared" si="20"/>
        <v>2942.49</v>
      </c>
      <c r="S209" s="143">
        <f t="shared" si="20"/>
        <v>3678.12</v>
      </c>
      <c r="T209" s="143">
        <f t="shared" si="20"/>
        <v>4413.74</v>
      </c>
      <c r="U209" s="143">
        <f t="shared" si="20"/>
        <v>4413.735</v>
      </c>
      <c r="V209" s="143">
        <f t="shared" si="20"/>
        <v>5517.18</v>
      </c>
      <c r="W209" s="143">
        <f t="shared" si="20"/>
        <v>6620.61</v>
      </c>
    </row>
    <row r="210" spans="1:23" ht="30" customHeight="1">
      <c r="A210" s="15">
        <f t="shared" si="21"/>
        <v>196</v>
      </c>
      <c r="B210" s="27">
        <v>3664</v>
      </c>
      <c r="C210" s="26">
        <v>15702470</v>
      </c>
      <c r="D210" s="18" t="s">
        <v>364</v>
      </c>
      <c r="E210" s="105">
        <v>7</v>
      </c>
      <c r="F210" s="105">
        <v>1</v>
      </c>
      <c r="G210" s="105">
        <v>1</v>
      </c>
      <c r="H210" s="105"/>
      <c r="I210" s="105"/>
      <c r="J210" s="106"/>
      <c r="K210" s="144">
        <v>1</v>
      </c>
      <c r="L210" s="145">
        <v>1.5</v>
      </c>
      <c r="M210" s="141">
        <f>ROUND(((E210*R210*3+F210*S210*3+G210*T210*3)),2)</f>
        <v>86067.87</v>
      </c>
      <c r="N210" s="142">
        <f>ROUND(((H210*U210*3+I210*V210*3+J210*W210*3)),2)</f>
        <v>0</v>
      </c>
      <c r="O210" s="193">
        <f t="shared" si="19"/>
        <v>86067.87</v>
      </c>
      <c r="P210" s="239"/>
      <c r="Q210" s="239"/>
      <c r="R210" s="143">
        <f t="shared" si="20"/>
        <v>2942.49</v>
      </c>
      <c r="S210" s="143">
        <f t="shared" si="20"/>
        <v>3678.12</v>
      </c>
      <c r="T210" s="143">
        <f t="shared" si="20"/>
        <v>4413.74</v>
      </c>
      <c r="U210" s="143">
        <f t="shared" si="20"/>
        <v>4413.735</v>
      </c>
      <c r="V210" s="143">
        <f t="shared" si="20"/>
        <v>5517.18</v>
      </c>
      <c r="W210" s="143">
        <f t="shared" si="20"/>
        <v>6620.61</v>
      </c>
    </row>
    <row r="211" spans="1:23" ht="16.5">
      <c r="A211" s="11">
        <f t="shared" si="21"/>
        <v>197</v>
      </c>
      <c r="B211" s="101">
        <v>3666</v>
      </c>
      <c r="C211" s="102" t="s">
        <v>373</v>
      </c>
      <c r="D211" s="14" t="s">
        <v>369</v>
      </c>
      <c r="E211" s="112"/>
      <c r="F211" s="105">
        <v>4</v>
      </c>
      <c r="G211" s="105">
        <v>9</v>
      </c>
      <c r="H211" s="105"/>
      <c r="I211" s="105"/>
      <c r="J211" s="106"/>
      <c r="K211" s="144">
        <v>1</v>
      </c>
      <c r="L211" s="152">
        <v>1.5</v>
      </c>
      <c r="M211" s="5">
        <f>ROUND(((E211*R211*3+F211*S211*3+G211*T211*3)),2)</f>
        <v>163308.42</v>
      </c>
      <c r="N211" s="153">
        <f>ROUND(((H211*U211*3+I211*V211*3+J211*W211*3)),2)</f>
        <v>0</v>
      </c>
      <c r="O211" s="192">
        <f t="shared" si="19"/>
        <v>163308.42</v>
      </c>
      <c r="P211" s="241"/>
      <c r="Q211" s="241"/>
      <c r="R211" s="143">
        <f t="shared" si="20"/>
        <v>2942.49</v>
      </c>
      <c r="S211" s="143">
        <f t="shared" si="20"/>
        <v>3678.12</v>
      </c>
      <c r="T211" s="143">
        <f t="shared" si="20"/>
        <v>4413.74</v>
      </c>
      <c r="U211" s="143">
        <f t="shared" si="20"/>
        <v>4413.735</v>
      </c>
      <c r="V211" s="143">
        <f t="shared" si="20"/>
        <v>5517.18</v>
      </c>
      <c r="W211" s="143">
        <f t="shared" si="20"/>
        <v>6620.61</v>
      </c>
    </row>
    <row r="212" spans="1:23" ht="16.5">
      <c r="A212" s="15">
        <f t="shared" si="21"/>
        <v>198</v>
      </c>
      <c r="B212" s="28">
        <v>3728</v>
      </c>
      <c r="C212" s="29">
        <v>39293488</v>
      </c>
      <c r="D212" s="30" t="s">
        <v>387</v>
      </c>
      <c r="E212" s="105"/>
      <c r="F212" s="105"/>
      <c r="G212" s="105"/>
      <c r="H212" s="105">
        <v>2</v>
      </c>
      <c r="I212" s="103"/>
      <c r="J212" s="104"/>
      <c r="K212" s="169">
        <v>1</v>
      </c>
      <c r="L212" s="140">
        <v>1.5</v>
      </c>
      <c r="M212" s="141">
        <f>ROUND(((E212*R212*3+F212*S212*3+G212*T212*3)),2)</f>
        <v>0</v>
      </c>
      <c r="N212" s="142">
        <f>ROUND(((H212*U212*3+I212*V212*3+J212*W212*3)),2)</f>
        <v>26482.41</v>
      </c>
      <c r="O212" s="195">
        <f t="shared" si="19"/>
        <v>26482.41</v>
      </c>
      <c r="P212" s="239"/>
      <c r="Q212" s="239"/>
      <c r="R212" s="143">
        <f t="shared" si="20"/>
        <v>2942.49</v>
      </c>
      <c r="S212" s="143">
        <f t="shared" si="20"/>
        <v>3678.12</v>
      </c>
      <c r="T212" s="143">
        <f t="shared" si="20"/>
        <v>4413.74</v>
      </c>
      <c r="U212" s="143">
        <f t="shared" si="20"/>
        <v>4413.735</v>
      </c>
      <c r="V212" s="143">
        <f t="shared" si="20"/>
        <v>5517.18</v>
      </c>
      <c r="W212" s="143">
        <f t="shared" si="20"/>
        <v>6620.61</v>
      </c>
    </row>
    <row r="213" spans="1:23" ht="19.5" customHeight="1">
      <c r="A213" s="15">
        <f t="shared" si="21"/>
        <v>199</v>
      </c>
      <c r="B213" s="28">
        <v>3729</v>
      </c>
      <c r="C213" s="29">
        <v>39518130</v>
      </c>
      <c r="D213" s="30" t="s">
        <v>386</v>
      </c>
      <c r="E213" s="105">
        <v>1</v>
      </c>
      <c r="F213" s="105"/>
      <c r="G213" s="105"/>
      <c r="H213" s="105"/>
      <c r="I213" s="105"/>
      <c r="J213" s="106"/>
      <c r="K213" s="170">
        <v>1</v>
      </c>
      <c r="L213" s="145">
        <v>1.5</v>
      </c>
      <c r="M213" s="141">
        <f>ROUND(((E213*R213*3+F213*S213*3+G213*T213*3)),2)</f>
        <v>8827.47</v>
      </c>
      <c r="N213" s="142">
        <f>ROUND(((H213*U213*3+I213*V213*3+J213*W213*3)),2)</f>
        <v>0</v>
      </c>
      <c r="O213" s="188">
        <f t="shared" si="19"/>
        <v>8827.47</v>
      </c>
      <c r="P213" s="239"/>
      <c r="Q213" s="239"/>
      <c r="R213" s="143">
        <f t="shared" si="20"/>
        <v>2942.49</v>
      </c>
      <c r="S213" s="143">
        <f t="shared" si="20"/>
        <v>3678.12</v>
      </c>
      <c r="T213" s="143">
        <f t="shared" si="20"/>
        <v>4413.74</v>
      </c>
      <c r="U213" s="143">
        <f t="shared" si="20"/>
        <v>4413.735</v>
      </c>
      <c r="V213" s="143">
        <f t="shared" si="20"/>
        <v>5517.18</v>
      </c>
      <c r="W213" s="143">
        <f t="shared" si="20"/>
        <v>6620.61</v>
      </c>
    </row>
    <row r="214" spans="1:23" ht="21" customHeight="1">
      <c r="A214" s="15">
        <f t="shared" si="21"/>
        <v>200</v>
      </c>
      <c r="B214" s="28">
        <v>3730</v>
      </c>
      <c r="C214" s="29">
        <v>19627230</v>
      </c>
      <c r="D214" s="30" t="s">
        <v>396</v>
      </c>
      <c r="E214" s="105">
        <v>3</v>
      </c>
      <c r="F214" s="105"/>
      <c r="G214" s="105"/>
      <c r="H214" s="105"/>
      <c r="I214" s="105"/>
      <c r="J214" s="106"/>
      <c r="K214" s="171">
        <v>1</v>
      </c>
      <c r="L214" s="172">
        <v>1.5</v>
      </c>
      <c r="M214" s="141">
        <f>ROUND(((E214*R214*3+F214*S214*3+G214*T214*3)),2)</f>
        <v>26482.41</v>
      </c>
      <c r="N214" s="142">
        <f>ROUND(((H214*U214*3+I214*V214*3+J214*W214*3)),2)</f>
        <v>0</v>
      </c>
      <c r="O214" s="195">
        <f t="shared" si="19"/>
        <v>26482.41</v>
      </c>
      <c r="P214" s="239"/>
      <c r="Q214" s="239"/>
      <c r="R214" s="143">
        <f t="shared" si="20"/>
        <v>2942.49</v>
      </c>
      <c r="S214" s="143">
        <f t="shared" si="20"/>
        <v>3678.12</v>
      </c>
      <c r="T214" s="143">
        <f t="shared" si="20"/>
        <v>4413.74</v>
      </c>
      <c r="U214" s="143">
        <f t="shared" si="20"/>
        <v>4413.735</v>
      </c>
      <c r="V214" s="143">
        <f t="shared" si="20"/>
        <v>5517.18</v>
      </c>
      <c r="W214" s="143">
        <f t="shared" si="20"/>
        <v>6620.61</v>
      </c>
    </row>
    <row r="215" spans="1:23" ht="16.5">
      <c r="A215" s="15">
        <f t="shared" si="21"/>
        <v>201</v>
      </c>
      <c r="B215" s="28">
        <v>3731</v>
      </c>
      <c r="C215" s="29">
        <v>39434129</v>
      </c>
      <c r="D215" s="30" t="s">
        <v>388</v>
      </c>
      <c r="E215" s="105">
        <v>1</v>
      </c>
      <c r="F215" s="105">
        <v>2</v>
      </c>
      <c r="G215" s="105"/>
      <c r="H215" s="105"/>
      <c r="I215" s="105"/>
      <c r="J215" s="106"/>
      <c r="K215" s="170">
        <v>1</v>
      </c>
      <c r="L215" s="145">
        <v>1.5</v>
      </c>
      <c r="M215" s="141">
        <f>ROUND(((E215*R215*3+F215*S215*3+G215*T215*3)),2)</f>
        <v>30896.19</v>
      </c>
      <c r="N215" s="142">
        <f>ROUND(((H215*U215*3+I215*V215*3+J215*W215*3)),2)</f>
        <v>0</v>
      </c>
      <c r="O215" s="188">
        <f t="shared" si="19"/>
        <v>30896.19</v>
      </c>
      <c r="P215" s="239"/>
      <c r="Q215" s="239"/>
      <c r="R215" s="143">
        <f t="shared" si="20"/>
        <v>2942.49</v>
      </c>
      <c r="S215" s="143">
        <f t="shared" si="20"/>
        <v>3678.12</v>
      </c>
      <c r="T215" s="143">
        <f t="shared" si="20"/>
        <v>4413.74</v>
      </c>
      <c r="U215" s="143">
        <f t="shared" si="20"/>
        <v>4413.735</v>
      </c>
      <c r="V215" s="143">
        <f t="shared" si="20"/>
        <v>5517.18</v>
      </c>
      <c r="W215" s="143">
        <f t="shared" si="20"/>
        <v>6620.61</v>
      </c>
    </row>
    <row r="216" spans="1:23" ht="16.5">
      <c r="A216" s="15">
        <f t="shared" si="21"/>
        <v>202</v>
      </c>
      <c r="B216" s="28">
        <v>3732</v>
      </c>
      <c r="C216" s="29">
        <v>37736147</v>
      </c>
      <c r="D216" s="30" t="s">
        <v>374</v>
      </c>
      <c r="E216" s="105">
        <v>3</v>
      </c>
      <c r="F216" s="105">
        <v>1</v>
      </c>
      <c r="G216" s="105"/>
      <c r="H216" s="105"/>
      <c r="I216" s="105"/>
      <c r="J216" s="106"/>
      <c r="K216" s="171">
        <v>1</v>
      </c>
      <c r="L216" s="172">
        <v>1.5</v>
      </c>
      <c r="M216" s="141">
        <f>ROUND(((E216*R216*3+F216*S216*3+G216*T216*3)),2)</f>
        <v>37516.77</v>
      </c>
      <c r="N216" s="142">
        <f>ROUND(((H216*U216*3+I216*V216*3+J216*W216*3)),2)</f>
        <v>0</v>
      </c>
      <c r="O216" s="195">
        <f t="shared" si="19"/>
        <v>37516.77</v>
      </c>
      <c r="P216" s="239"/>
      <c r="Q216" s="239"/>
      <c r="R216" s="143">
        <f aca="true" t="shared" si="22" ref="R216:W231">R215</f>
        <v>2942.49</v>
      </c>
      <c r="S216" s="143">
        <f t="shared" si="22"/>
        <v>3678.12</v>
      </c>
      <c r="T216" s="143">
        <f t="shared" si="22"/>
        <v>4413.74</v>
      </c>
      <c r="U216" s="143">
        <f t="shared" si="22"/>
        <v>4413.735</v>
      </c>
      <c r="V216" s="143">
        <f t="shared" si="22"/>
        <v>5517.18</v>
      </c>
      <c r="W216" s="143">
        <f t="shared" si="22"/>
        <v>6620.61</v>
      </c>
    </row>
    <row r="217" spans="1:23" ht="16.5">
      <c r="A217" s="15">
        <f t="shared" si="21"/>
        <v>203</v>
      </c>
      <c r="B217" s="28">
        <v>3733</v>
      </c>
      <c r="C217" s="29">
        <v>37747120</v>
      </c>
      <c r="D217" s="30" t="s">
        <v>375</v>
      </c>
      <c r="E217" s="105">
        <v>1</v>
      </c>
      <c r="F217" s="105">
        <v>1</v>
      </c>
      <c r="G217" s="105"/>
      <c r="H217" s="105"/>
      <c r="I217" s="105"/>
      <c r="J217" s="106"/>
      <c r="K217" s="170">
        <v>1</v>
      </c>
      <c r="L217" s="145">
        <v>1.5</v>
      </c>
      <c r="M217" s="141">
        <f>ROUND(((E217*R217*3+F217*S217*3+G217*T217*3)),2)</f>
        <v>19861.83</v>
      </c>
      <c r="N217" s="142">
        <f>ROUND(((H217*U217*3+I217*V217*3+J217*W217*3)),2)</f>
        <v>0</v>
      </c>
      <c r="O217" s="188">
        <f t="shared" si="19"/>
        <v>19861.83</v>
      </c>
      <c r="P217" s="239"/>
      <c r="Q217" s="239"/>
      <c r="R217" s="143">
        <f t="shared" si="22"/>
        <v>2942.49</v>
      </c>
      <c r="S217" s="143">
        <f t="shared" si="22"/>
        <v>3678.12</v>
      </c>
      <c r="T217" s="143">
        <f t="shared" si="22"/>
        <v>4413.74</v>
      </c>
      <c r="U217" s="143">
        <f t="shared" si="22"/>
        <v>4413.735</v>
      </c>
      <c r="V217" s="143">
        <f t="shared" si="22"/>
        <v>5517.18</v>
      </c>
      <c r="W217" s="143">
        <f t="shared" si="22"/>
        <v>6620.61</v>
      </c>
    </row>
    <row r="218" spans="1:23" ht="16.5">
      <c r="A218" s="15">
        <f t="shared" si="21"/>
        <v>204</v>
      </c>
      <c r="B218" s="28">
        <v>3734</v>
      </c>
      <c r="C218" s="29">
        <v>39552906</v>
      </c>
      <c r="D218" s="30" t="s">
        <v>376</v>
      </c>
      <c r="E218" s="105"/>
      <c r="F218" s="105"/>
      <c r="G218" s="105"/>
      <c r="H218" s="105">
        <v>4</v>
      </c>
      <c r="I218" s="105"/>
      <c r="J218" s="106"/>
      <c r="K218" s="171">
        <v>1</v>
      </c>
      <c r="L218" s="172">
        <v>1.5</v>
      </c>
      <c r="M218" s="141">
        <f>ROUND(((E218*R218*3+F218*S218*3+G218*T218*3)),2)</f>
        <v>0</v>
      </c>
      <c r="N218" s="142">
        <f>ROUND(((H218*U218*3+I218*V218*3+J218*W218*3)),2)</f>
        <v>52964.82</v>
      </c>
      <c r="O218" s="195">
        <f t="shared" si="19"/>
        <v>52964.82</v>
      </c>
      <c r="P218" s="239"/>
      <c r="Q218" s="239"/>
      <c r="R218" s="143">
        <f t="shared" si="22"/>
        <v>2942.49</v>
      </c>
      <c r="S218" s="143">
        <f t="shared" si="22"/>
        <v>3678.12</v>
      </c>
      <c r="T218" s="143">
        <f t="shared" si="22"/>
        <v>4413.74</v>
      </c>
      <c r="U218" s="143">
        <f t="shared" si="22"/>
        <v>4413.735</v>
      </c>
      <c r="V218" s="143">
        <f t="shared" si="22"/>
        <v>5517.18</v>
      </c>
      <c r="W218" s="143">
        <f t="shared" si="22"/>
        <v>6620.61</v>
      </c>
    </row>
    <row r="219" spans="1:23" ht="16.5">
      <c r="A219" s="15">
        <f t="shared" si="21"/>
        <v>205</v>
      </c>
      <c r="B219" s="28">
        <v>3735</v>
      </c>
      <c r="C219" s="29">
        <v>39018259</v>
      </c>
      <c r="D219" s="30" t="s">
        <v>377</v>
      </c>
      <c r="E219" s="105">
        <v>1</v>
      </c>
      <c r="F219" s="105"/>
      <c r="G219" s="105"/>
      <c r="H219" s="105"/>
      <c r="I219" s="105"/>
      <c r="J219" s="106"/>
      <c r="K219" s="170">
        <v>1</v>
      </c>
      <c r="L219" s="145">
        <v>1.5</v>
      </c>
      <c r="M219" s="141">
        <f>ROUND(((E219*R219*3+F219*S219*3+G219*T219*3)),2)</f>
        <v>8827.47</v>
      </c>
      <c r="N219" s="142">
        <f>ROUND(((H219*U219*3+I219*V219*3+J219*W219*3)),2)</f>
        <v>0</v>
      </c>
      <c r="O219" s="188">
        <f t="shared" si="19"/>
        <v>8827.47</v>
      </c>
      <c r="P219" s="239"/>
      <c r="Q219" s="239"/>
      <c r="R219" s="143">
        <f t="shared" si="22"/>
        <v>2942.49</v>
      </c>
      <c r="S219" s="143">
        <f t="shared" si="22"/>
        <v>3678.12</v>
      </c>
      <c r="T219" s="143">
        <f t="shared" si="22"/>
        <v>4413.74</v>
      </c>
      <c r="U219" s="143">
        <f t="shared" si="22"/>
        <v>4413.735</v>
      </c>
      <c r="V219" s="143">
        <f t="shared" si="22"/>
        <v>5517.18</v>
      </c>
      <c r="W219" s="143">
        <f t="shared" si="22"/>
        <v>6620.61</v>
      </c>
    </row>
    <row r="220" spans="1:23" s="150" customFormat="1" ht="35.25" customHeight="1">
      <c r="A220" s="22"/>
      <c r="B220" s="31">
        <v>3736</v>
      </c>
      <c r="C220" s="32">
        <v>37677482</v>
      </c>
      <c r="D220" s="21" t="s">
        <v>401</v>
      </c>
      <c r="E220" s="107"/>
      <c r="F220" s="107"/>
      <c r="G220" s="107"/>
      <c r="H220" s="107"/>
      <c r="I220" s="107"/>
      <c r="J220" s="108"/>
      <c r="K220" s="173">
        <v>1</v>
      </c>
      <c r="L220" s="174">
        <v>1.5</v>
      </c>
      <c r="M220" s="158">
        <f>ROUND(((E220*R220*3+F220*S220*3+G220*T220*3)),2)</f>
        <v>0</v>
      </c>
      <c r="N220" s="159">
        <f>ROUND(((H220*U220*3+I220*V220*3+J220*W220*3)),2)</f>
        <v>0</v>
      </c>
      <c r="O220" s="196">
        <f t="shared" si="19"/>
        <v>0</v>
      </c>
      <c r="P220" s="242"/>
      <c r="Q220" s="242"/>
      <c r="R220" s="151">
        <f t="shared" si="22"/>
        <v>2942.49</v>
      </c>
      <c r="S220" s="151">
        <f t="shared" si="22"/>
        <v>3678.12</v>
      </c>
      <c r="T220" s="151">
        <f t="shared" si="22"/>
        <v>4413.74</v>
      </c>
      <c r="U220" s="151">
        <f t="shared" si="22"/>
        <v>4413.735</v>
      </c>
      <c r="V220" s="151">
        <f t="shared" si="22"/>
        <v>5517.18</v>
      </c>
      <c r="W220" s="151">
        <f t="shared" si="22"/>
        <v>6620.61</v>
      </c>
    </row>
    <row r="221" spans="1:23" ht="16.5">
      <c r="A221" s="15">
        <v>206</v>
      </c>
      <c r="B221" s="28">
        <v>3737</v>
      </c>
      <c r="C221" s="29">
        <v>39430925</v>
      </c>
      <c r="D221" s="30" t="s">
        <v>378</v>
      </c>
      <c r="E221" s="105"/>
      <c r="F221" s="105"/>
      <c r="G221" s="105"/>
      <c r="H221" s="105">
        <v>1</v>
      </c>
      <c r="I221" s="105"/>
      <c r="J221" s="106"/>
      <c r="K221" s="170">
        <v>1</v>
      </c>
      <c r="L221" s="145">
        <v>1.5</v>
      </c>
      <c r="M221" s="141">
        <f>ROUND(((E221*R221*3+F221*S221*3+G221*T221*3)),2)</f>
        <v>0</v>
      </c>
      <c r="N221" s="142">
        <f>ROUND(((H221*U221*3+I221*V221*3+J221*W221*3)),2)</f>
        <v>13241.21</v>
      </c>
      <c r="O221" s="188">
        <f t="shared" si="19"/>
        <v>13241.21</v>
      </c>
      <c r="P221" s="239"/>
      <c r="Q221" s="239"/>
      <c r="R221" s="143">
        <f t="shared" si="22"/>
        <v>2942.49</v>
      </c>
      <c r="S221" s="143">
        <f t="shared" si="22"/>
        <v>3678.12</v>
      </c>
      <c r="T221" s="143">
        <f t="shared" si="22"/>
        <v>4413.74</v>
      </c>
      <c r="U221" s="143">
        <f t="shared" si="22"/>
        <v>4413.735</v>
      </c>
      <c r="V221" s="143">
        <f t="shared" si="22"/>
        <v>5517.18</v>
      </c>
      <c r="W221" s="143">
        <f t="shared" si="22"/>
        <v>6620.61</v>
      </c>
    </row>
    <row r="222" spans="1:23" ht="16.5">
      <c r="A222" s="15">
        <f t="shared" si="21"/>
        <v>207</v>
      </c>
      <c r="B222" s="28">
        <v>3738</v>
      </c>
      <c r="C222" s="29">
        <v>37747146</v>
      </c>
      <c r="D222" s="30" t="s">
        <v>379</v>
      </c>
      <c r="E222" s="105">
        <v>3</v>
      </c>
      <c r="F222" s="105"/>
      <c r="G222" s="105">
        <v>1</v>
      </c>
      <c r="H222" s="105"/>
      <c r="I222" s="105"/>
      <c r="J222" s="106"/>
      <c r="K222" s="171">
        <v>1</v>
      </c>
      <c r="L222" s="172">
        <v>1.5</v>
      </c>
      <c r="M222" s="141">
        <f>ROUND(((E222*R222*3+F222*S222*3+G222*T222*3)),2)</f>
        <v>39723.63</v>
      </c>
      <c r="N222" s="142">
        <f>ROUND(((H222*U222*3+I222*V222*3+J222*W222*3)),2)</f>
        <v>0</v>
      </c>
      <c r="O222" s="195">
        <f t="shared" si="19"/>
        <v>39723.63</v>
      </c>
      <c r="P222" s="239"/>
      <c r="Q222" s="239"/>
      <c r="R222" s="143">
        <f t="shared" si="22"/>
        <v>2942.49</v>
      </c>
      <c r="S222" s="143">
        <f t="shared" si="22"/>
        <v>3678.12</v>
      </c>
      <c r="T222" s="143">
        <f t="shared" si="22"/>
        <v>4413.74</v>
      </c>
      <c r="U222" s="143">
        <f t="shared" si="22"/>
        <v>4413.735</v>
      </c>
      <c r="V222" s="143">
        <f t="shared" si="22"/>
        <v>5517.18</v>
      </c>
      <c r="W222" s="143">
        <f t="shared" si="22"/>
        <v>6620.61</v>
      </c>
    </row>
    <row r="223" spans="1:23" ht="20.25" customHeight="1">
      <c r="A223" s="15">
        <f t="shared" si="21"/>
        <v>208</v>
      </c>
      <c r="B223" s="28">
        <v>3739</v>
      </c>
      <c r="C223" s="29">
        <v>40766164</v>
      </c>
      <c r="D223" s="30" t="s">
        <v>380</v>
      </c>
      <c r="E223" s="105">
        <v>1</v>
      </c>
      <c r="F223" s="105"/>
      <c r="G223" s="105"/>
      <c r="H223" s="105"/>
      <c r="I223" s="105"/>
      <c r="J223" s="106"/>
      <c r="K223" s="170">
        <v>1</v>
      </c>
      <c r="L223" s="145">
        <v>1.5</v>
      </c>
      <c r="M223" s="141">
        <f>ROUND(((E223*R223*3+F223*S223*3+G223*T223*3)),2)</f>
        <v>8827.47</v>
      </c>
      <c r="N223" s="142">
        <f>ROUND(((H223*U223*3+I223*V223*3+J223*W223*3)),2)</f>
        <v>0</v>
      </c>
      <c r="O223" s="188">
        <f t="shared" si="19"/>
        <v>8827.47</v>
      </c>
      <c r="P223" s="239"/>
      <c r="Q223" s="239"/>
      <c r="R223" s="143">
        <f t="shared" si="22"/>
        <v>2942.49</v>
      </c>
      <c r="S223" s="143">
        <f t="shared" si="22"/>
        <v>3678.12</v>
      </c>
      <c r="T223" s="143">
        <f t="shared" si="22"/>
        <v>4413.74</v>
      </c>
      <c r="U223" s="143">
        <f t="shared" si="22"/>
        <v>4413.735</v>
      </c>
      <c r="V223" s="143">
        <f t="shared" si="22"/>
        <v>5517.18</v>
      </c>
      <c r="W223" s="143">
        <f t="shared" si="22"/>
        <v>6620.61</v>
      </c>
    </row>
    <row r="224" spans="1:23" ht="24" customHeight="1">
      <c r="A224" s="15">
        <f t="shared" si="21"/>
        <v>209</v>
      </c>
      <c r="B224" s="28">
        <v>3740</v>
      </c>
      <c r="C224" s="29">
        <v>39905897</v>
      </c>
      <c r="D224" s="30" t="s">
        <v>381</v>
      </c>
      <c r="E224" s="105"/>
      <c r="F224" s="105"/>
      <c r="G224" s="105"/>
      <c r="H224" s="105">
        <v>2</v>
      </c>
      <c r="I224" s="105"/>
      <c r="J224" s="106"/>
      <c r="K224" s="171">
        <v>1</v>
      </c>
      <c r="L224" s="172">
        <v>1.5</v>
      </c>
      <c r="M224" s="141">
        <f>ROUND(((E224*R224*3+F224*S224*3+G224*T224*3)),2)</f>
        <v>0</v>
      </c>
      <c r="N224" s="142">
        <f>ROUND(((H224*U224*3+I224*V224*3+J224*W224*3)),2)</f>
        <v>26482.41</v>
      </c>
      <c r="O224" s="195">
        <f t="shared" si="19"/>
        <v>26482.41</v>
      </c>
      <c r="P224" s="239"/>
      <c r="Q224" s="239"/>
      <c r="R224" s="143">
        <f t="shared" si="22"/>
        <v>2942.49</v>
      </c>
      <c r="S224" s="143">
        <f t="shared" si="22"/>
        <v>3678.12</v>
      </c>
      <c r="T224" s="143">
        <f t="shared" si="22"/>
        <v>4413.74</v>
      </c>
      <c r="U224" s="143">
        <f t="shared" si="22"/>
        <v>4413.735</v>
      </c>
      <c r="V224" s="143">
        <f t="shared" si="22"/>
        <v>5517.18</v>
      </c>
      <c r="W224" s="143">
        <f t="shared" si="22"/>
        <v>6620.61</v>
      </c>
    </row>
    <row r="225" spans="1:23" ht="24" customHeight="1">
      <c r="A225" s="15">
        <f t="shared" si="21"/>
        <v>210</v>
      </c>
      <c r="B225" s="28">
        <v>3741</v>
      </c>
      <c r="C225" s="29">
        <v>41125257</v>
      </c>
      <c r="D225" s="30" t="s">
        <v>382</v>
      </c>
      <c r="E225" s="105"/>
      <c r="F225" s="105"/>
      <c r="G225" s="105"/>
      <c r="H225" s="105">
        <v>1</v>
      </c>
      <c r="I225" s="105"/>
      <c r="J225" s="106"/>
      <c r="K225" s="170">
        <v>1</v>
      </c>
      <c r="L225" s="145">
        <v>1.5</v>
      </c>
      <c r="M225" s="141">
        <f>ROUND(((E225*R225*3+F225*S225*3+G225*T225*3)),2)</f>
        <v>0</v>
      </c>
      <c r="N225" s="142">
        <f>ROUND(((H225*U225*3+I225*V225*3+J225*W225*3)),2)</f>
        <v>13241.21</v>
      </c>
      <c r="O225" s="188">
        <f t="shared" si="19"/>
        <v>13241.21</v>
      </c>
      <c r="P225" s="239"/>
      <c r="Q225" s="239"/>
      <c r="R225" s="143">
        <f t="shared" si="22"/>
        <v>2942.49</v>
      </c>
      <c r="S225" s="143">
        <f t="shared" si="22"/>
        <v>3678.12</v>
      </c>
      <c r="T225" s="143">
        <f t="shared" si="22"/>
        <v>4413.74</v>
      </c>
      <c r="U225" s="143">
        <f t="shared" si="22"/>
        <v>4413.735</v>
      </c>
      <c r="V225" s="143">
        <f t="shared" si="22"/>
        <v>5517.18</v>
      </c>
      <c r="W225" s="143">
        <f t="shared" si="22"/>
        <v>6620.61</v>
      </c>
    </row>
    <row r="226" spans="1:23" ht="24" customHeight="1">
      <c r="A226" s="15">
        <f t="shared" si="21"/>
        <v>211</v>
      </c>
      <c r="B226" s="28">
        <v>3742</v>
      </c>
      <c r="C226" s="29">
        <v>37974475</v>
      </c>
      <c r="D226" s="30" t="s">
        <v>383</v>
      </c>
      <c r="E226" s="105">
        <v>3</v>
      </c>
      <c r="F226" s="105">
        <v>1</v>
      </c>
      <c r="G226" s="105"/>
      <c r="H226" s="105"/>
      <c r="I226" s="105"/>
      <c r="J226" s="106"/>
      <c r="K226" s="171">
        <v>1</v>
      </c>
      <c r="L226" s="172">
        <v>1.5</v>
      </c>
      <c r="M226" s="141">
        <f>ROUND(((E226*R226*3+F226*S226*3+G226*T226*3)),2)</f>
        <v>37516.77</v>
      </c>
      <c r="N226" s="142">
        <f>ROUND(((H226*U226*3+I226*V226*3+J226*W226*3)),2)</f>
        <v>0</v>
      </c>
      <c r="O226" s="195">
        <f t="shared" si="19"/>
        <v>37516.77</v>
      </c>
      <c r="P226" s="239"/>
      <c r="Q226" s="239"/>
      <c r="R226" s="143">
        <f t="shared" si="22"/>
        <v>2942.49</v>
      </c>
      <c r="S226" s="143">
        <f t="shared" si="22"/>
        <v>3678.12</v>
      </c>
      <c r="T226" s="143">
        <f t="shared" si="22"/>
        <v>4413.74</v>
      </c>
      <c r="U226" s="143">
        <f t="shared" si="22"/>
        <v>4413.735</v>
      </c>
      <c r="V226" s="143">
        <f t="shared" si="22"/>
        <v>5517.18</v>
      </c>
      <c r="W226" s="143">
        <f t="shared" si="22"/>
        <v>6620.61</v>
      </c>
    </row>
    <row r="227" spans="1:23" ht="22.5" customHeight="1">
      <c r="A227" s="15">
        <f t="shared" si="21"/>
        <v>212</v>
      </c>
      <c r="B227" s="28">
        <v>3743</v>
      </c>
      <c r="C227" s="29">
        <v>378062.42</v>
      </c>
      <c r="D227" s="30" t="s">
        <v>384</v>
      </c>
      <c r="E227" s="105">
        <v>2</v>
      </c>
      <c r="F227" s="105"/>
      <c r="G227" s="105"/>
      <c r="H227" s="105"/>
      <c r="I227" s="105"/>
      <c r="J227" s="106"/>
      <c r="K227" s="170">
        <v>1</v>
      </c>
      <c r="L227" s="145">
        <v>1.5</v>
      </c>
      <c r="M227" s="141">
        <f>ROUND(((E227*R227*3+F227*S227*3+G227*T227*3)),2)</f>
        <v>17654.94</v>
      </c>
      <c r="N227" s="142">
        <f>ROUND(((H227*U227*3+I227*V227*3+J227*W227*3)),2)</f>
        <v>0</v>
      </c>
      <c r="O227" s="188">
        <f t="shared" si="19"/>
        <v>17654.94</v>
      </c>
      <c r="P227" s="239"/>
      <c r="Q227" s="239"/>
      <c r="R227" s="143">
        <f t="shared" si="22"/>
        <v>2942.49</v>
      </c>
      <c r="S227" s="143">
        <f t="shared" si="22"/>
        <v>3678.12</v>
      </c>
      <c r="T227" s="143">
        <f t="shared" si="22"/>
        <v>4413.74</v>
      </c>
      <c r="U227" s="143">
        <f t="shared" si="22"/>
        <v>4413.735</v>
      </c>
      <c r="V227" s="143">
        <f t="shared" si="22"/>
        <v>5517.18</v>
      </c>
      <c r="W227" s="143">
        <f t="shared" si="22"/>
        <v>6620.61</v>
      </c>
    </row>
    <row r="228" spans="1:23" ht="24.75" customHeight="1">
      <c r="A228" s="15">
        <f t="shared" si="21"/>
        <v>213</v>
      </c>
      <c r="B228" s="28">
        <v>3744</v>
      </c>
      <c r="C228" s="29">
        <v>4541165</v>
      </c>
      <c r="D228" s="30" t="s">
        <v>385</v>
      </c>
      <c r="E228" s="113"/>
      <c r="F228" s="113">
        <v>1</v>
      </c>
      <c r="G228" s="113"/>
      <c r="H228" s="113"/>
      <c r="I228" s="113"/>
      <c r="J228" s="114"/>
      <c r="K228" s="175">
        <v>1</v>
      </c>
      <c r="L228" s="176">
        <v>1.5</v>
      </c>
      <c r="M228" s="141">
        <f>ROUND(((E228*R228*3+F228*S228*3+G228*T228*3)),2)</f>
        <v>11034.36</v>
      </c>
      <c r="N228" s="142">
        <f>ROUND(((H228*U228*3+I228*V228*3+J228*W228*3)),2)</f>
        <v>0</v>
      </c>
      <c r="O228" s="193">
        <f t="shared" si="19"/>
        <v>11034.36</v>
      </c>
      <c r="P228" s="239"/>
      <c r="Q228" s="239"/>
      <c r="R228" s="143">
        <f t="shared" si="22"/>
        <v>2942.49</v>
      </c>
      <c r="S228" s="143">
        <f t="shared" si="22"/>
        <v>3678.12</v>
      </c>
      <c r="T228" s="143">
        <f t="shared" si="22"/>
        <v>4413.74</v>
      </c>
      <c r="U228" s="143">
        <f t="shared" si="22"/>
        <v>4413.735</v>
      </c>
      <c r="V228" s="143">
        <f t="shared" si="22"/>
        <v>5517.18</v>
      </c>
      <c r="W228" s="143">
        <f t="shared" si="22"/>
        <v>6620.61</v>
      </c>
    </row>
    <row r="229" spans="1:23" ht="24.75" customHeight="1">
      <c r="A229" s="15">
        <f t="shared" si="21"/>
        <v>214</v>
      </c>
      <c r="B229" s="28">
        <v>3772</v>
      </c>
      <c r="C229" s="29">
        <v>39436278</v>
      </c>
      <c r="D229" s="30" t="s">
        <v>390</v>
      </c>
      <c r="E229" s="105">
        <v>1</v>
      </c>
      <c r="F229" s="105"/>
      <c r="G229" s="105">
        <v>1</v>
      </c>
      <c r="H229" s="105"/>
      <c r="I229" s="105"/>
      <c r="J229" s="106"/>
      <c r="K229" s="170">
        <v>1</v>
      </c>
      <c r="L229" s="145">
        <v>1.5</v>
      </c>
      <c r="M229" s="141">
        <f>ROUND(((E229*R229*3+F229*S229*3+G229*T229*3)),2)</f>
        <v>22068.69</v>
      </c>
      <c r="N229" s="142">
        <f>ROUND(((H229*U229*3+I229*V229*3+J229*W229*3)),2)</f>
        <v>0</v>
      </c>
      <c r="O229" s="193">
        <f t="shared" si="19"/>
        <v>22068.69</v>
      </c>
      <c r="P229" s="239"/>
      <c r="Q229" s="239"/>
      <c r="R229" s="143">
        <f t="shared" si="22"/>
        <v>2942.49</v>
      </c>
      <c r="S229" s="143">
        <f t="shared" si="22"/>
        <v>3678.12</v>
      </c>
      <c r="T229" s="143">
        <f t="shared" si="22"/>
        <v>4413.74</v>
      </c>
      <c r="U229" s="143">
        <f t="shared" si="22"/>
        <v>4413.735</v>
      </c>
      <c r="V229" s="143">
        <f t="shared" si="22"/>
        <v>5517.18</v>
      </c>
      <c r="W229" s="143">
        <f t="shared" si="22"/>
        <v>6620.61</v>
      </c>
    </row>
    <row r="230" spans="1:23" ht="24.75" customHeight="1">
      <c r="A230" s="15">
        <f t="shared" si="21"/>
        <v>215</v>
      </c>
      <c r="B230" s="28">
        <v>3774</v>
      </c>
      <c r="C230" s="29">
        <v>40456066</v>
      </c>
      <c r="D230" s="30" t="s">
        <v>389</v>
      </c>
      <c r="E230" s="105"/>
      <c r="F230" s="105"/>
      <c r="G230" s="105"/>
      <c r="H230" s="105">
        <v>2</v>
      </c>
      <c r="I230" s="105"/>
      <c r="J230" s="106"/>
      <c r="K230" s="170">
        <v>1</v>
      </c>
      <c r="L230" s="145">
        <v>1.5</v>
      </c>
      <c r="M230" s="141">
        <f>ROUND(((E230*R230*3+F230*S230*3+G230*T230*3)),2)</f>
        <v>0</v>
      </c>
      <c r="N230" s="142">
        <f>ROUND(((H230*U230*3+I230*V230*3+J230*W230*3)),2)</f>
        <v>26482.41</v>
      </c>
      <c r="O230" s="193">
        <f t="shared" si="19"/>
        <v>26482.41</v>
      </c>
      <c r="P230" s="239"/>
      <c r="Q230" s="239"/>
      <c r="R230" s="143">
        <f t="shared" si="22"/>
        <v>2942.49</v>
      </c>
      <c r="S230" s="143">
        <f t="shared" si="22"/>
        <v>3678.12</v>
      </c>
      <c r="T230" s="143">
        <f t="shared" si="22"/>
        <v>4413.74</v>
      </c>
      <c r="U230" s="143">
        <f t="shared" si="22"/>
        <v>4413.735</v>
      </c>
      <c r="V230" s="143">
        <f t="shared" si="22"/>
        <v>5517.18</v>
      </c>
      <c r="W230" s="143">
        <f t="shared" si="22"/>
        <v>6620.61</v>
      </c>
    </row>
    <row r="231" spans="1:23" s="178" customFormat="1" ht="24.75" customHeight="1">
      <c r="A231" s="15">
        <f t="shared" si="21"/>
        <v>216</v>
      </c>
      <c r="B231" s="28">
        <v>3789</v>
      </c>
      <c r="C231" s="33">
        <v>412284730</v>
      </c>
      <c r="D231" s="14" t="s">
        <v>393</v>
      </c>
      <c r="E231" s="103">
        <v>2</v>
      </c>
      <c r="F231" s="103"/>
      <c r="G231" s="103"/>
      <c r="H231" s="103"/>
      <c r="I231" s="103"/>
      <c r="J231" s="115"/>
      <c r="K231" s="169">
        <v>1</v>
      </c>
      <c r="L231" s="140">
        <v>1.5</v>
      </c>
      <c r="M231" s="141">
        <f>ROUND(((E231*R231*3+F231*S231*3+G231*T231*3)),2)</f>
        <v>17654.94</v>
      </c>
      <c r="N231" s="177">
        <f>ROUND(((H231*U231*3+I231*V231*3+J231*W231*3)),2)</f>
        <v>0</v>
      </c>
      <c r="O231" s="193">
        <f t="shared" si="19"/>
        <v>17654.94</v>
      </c>
      <c r="P231" s="239"/>
      <c r="Q231" s="239"/>
      <c r="R231" s="143">
        <f t="shared" si="22"/>
        <v>2942.49</v>
      </c>
      <c r="S231" s="143">
        <f t="shared" si="22"/>
        <v>3678.12</v>
      </c>
      <c r="T231" s="143">
        <f t="shared" si="22"/>
        <v>4413.74</v>
      </c>
      <c r="U231" s="143">
        <f t="shared" si="22"/>
        <v>4413.735</v>
      </c>
      <c r="V231" s="143">
        <f t="shared" si="22"/>
        <v>5517.18</v>
      </c>
      <c r="W231" s="143">
        <f t="shared" si="22"/>
        <v>6620.61</v>
      </c>
    </row>
    <row r="232" spans="1:23" s="178" customFormat="1" ht="24.75" customHeight="1">
      <c r="A232" s="15">
        <f t="shared" si="21"/>
        <v>217</v>
      </c>
      <c r="B232" s="28">
        <v>3790</v>
      </c>
      <c r="C232" s="33">
        <v>37501671</v>
      </c>
      <c r="D232" s="14" t="s">
        <v>394</v>
      </c>
      <c r="E232" s="105"/>
      <c r="F232" s="105"/>
      <c r="G232" s="105"/>
      <c r="H232" s="105">
        <v>1</v>
      </c>
      <c r="I232" s="105">
        <v>1</v>
      </c>
      <c r="J232" s="116"/>
      <c r="K232" s="170">
        <v>1</v>
      </c>
      <c r="L232" s="145">
        <v>1.5</v>
      </c>
      <c r="M232" s="4">
        <f>ROUND(((E232*R232*3+F232*S232*3+G232*T232*3)),2)</f>
        <v>0</v>
      </c>
      <c r="N232" s="179">
        <f>ROUND(((H232*U232*3+I232*V232*3+J232*W232*3)),2)</f>
        <v>29792.75</v>
      </c>
      <c r="O232" s="188">
        <f t="shared" si="19"/>
        <v>29792.75</v>
      </c>
      <c r="P232" s="239"/>
      <c r="Q232" s="239"/>
      <c r="R232" s="143">
        <f aca="true" t="shared" si="23" ref="R232:W247">R231</f>
        <v>2942.49</v>
      </c>
      <c r="S232" s="143">
        <f t="shared" si="23"/>
        <v>3678.12</v>
      </c>
      <c r="T232" s="143">
        <f t="shared" si="23"/>
        <v>4413.74</v>
      </c>
      <c r="U232" s="143">
        <f t="shared" si="23"/>
        <v>4413.735</v>
      </c>
      <c r="V232" s="143">
        <f t="shared" si="23"/>
        <v>5517.18</v>
      </c>
      <c r="W232" s="143">
        <f t="shared" si="23"/>
        <v>6620.61</v>
      </c>
    </row>
    <row r="233" spans="1:23" s="178" customFormat="1" ht="28.5" customHeight="1">
      <c r="A233" s="15">
        <f t="shared" si="21"/>
        <v>218</v>
      </c>
      <c r="B233" s="28">
        <v>3802</v>
      </c>
      <c r="C233" s="33">
        <v>41738642</v>
      </c>
      <c r="D233" s="18" t="s">
        <v>395</v>
      </c>
      <c r="E233" s="105"/>
      <c r="F233" s="105"/>
      <c r="G233" s="105"/>
      <c r="H233" s="105">
        <v>2</v>
      </c>
      <c r="I233" s="105"/>
      <c r="J233" s="116"/>
      <c r="K233" s="170">
        <v>1</v>
      </c>
      <c r="L233" s="145">
        <v>1.5</v>
      </c>
      <c r="M233" s="4">
        <f>ROUND(((E233*R233*3+F233*S233*3+G233*T233*3)),2)</f>
        <v>0</v>
      </c>
      <c r="N233" s="179">
        <f>ROUND(((H233*U233*3+I233*V233*3+J233*W233*3)),2)</f>
        <v>26482.41</v>
      </c>
      <c r="O233" s="188">
        <f t="shared" si="19"/>
        <v>26482.41</v>
      </c>
      <c r="P233" s="239"/>
      <c r="Q233" s="239"/>
      <c r="R233" s="143">
        <f t="shared" si="23"/>
        <v>2942.49</v>
      </c>
      <c r="S233" s="143">
        <f t="shared" si="23"/>
        <v>3678.12</v>
      </c>
      <c r="T233" s="143">
        <f t="shared" si="23"/>
        <v>4413.74</v>
      </c>
      <c r="U233" s="143">
        <f t="shared" si="23"/>
        <v>4413.735</v>
      </c>
      <c r="V233" s="143">
        <f t="shared" si="23"/>
        <v>5517.18</v>
      </c>
      <c r="W233" s="143">
        <f t="shared" si="23"/>
        <v>6620.61</v>
      </c>
    </row>
    <row r="234" spans="1:23" s="178" customFormat="1" ht="28.5" customHeight="1">
      <c r="A234" s="15">
        <f t="shared" si="21"/>
        <v>219</v>
      </c>
      <c r="B234" s="28"/>
      <c r="C234" s="34">
        <v>40322498</v>
      </c>
      <c r="D234" s="35" t="s">
        <v>451</v>
      </c>
      <c r="E234" s="105"/>
      <c r="F234" s="105"/>
      <c r="G234" s="105"/>
      <c r="H234" s="105">
        <v>2</v>
      </c>
      <c r="I234" s="105">
        <v>1</v>
      </c>
      <c r="J234" s="116"/>
      <c r="K234" s="170">
        <v>1</v>
      </c>
      <c r="L234" s="145">
        <v>1.5</v>
      </c>
      <c r="M234" s="4">
        <f>ROUND(((E234*R234*3+F234*S234*3+G234*T234*3)),2)</f>
        <v>0</v>
      </c>
      <c r="N234" s="179">
        <f>ROUND(((H234*U234*3+I234*V234*3+J234*W234*3)),2)</f>
        <v>43033.95</v>
      </c>
      <c r="O234" s="188">
        <f t="shared" si="19"/>
        <v>43033.95</v>
      </c>
      <c r="P234" s="239"/>
      <c r="Q234" s="239"/>
      <c r="R234" s="143">
        <f t="shared" si="23"/>
        <v>2942.49</v>
      </c>
      <c r="S234" s="143">
        <f t="shared" si="23"/>
        <v>3678.12</v>
      </c>
      <c r="T234" s="143">
        <f t="shared" si="23"/>
        <v>4413.74</v>
      </c>
      <c r="U234" s="143">
        <f t="shared" si="23"/>
        <v>4413.735</v>
      </c>
      <c r="V234" s="143">
        <f t="shared" si="23"/>
        <v>5517.18</v>
      </c>
      <c r="W234" s="143">
        <f t="shared" si="23"/>
        <v>6620.61</v>
      </c>
    </row>
    <row r="235" spans="1:23" s="178" customFormat="1" ht="28.5" customHeight="1">
      <c r="A235" s="15">
        <f t="shared" si="21"/>
        <v>220</v>
      </c>
      <c r="B235" s="28"/>
      <c r="C235" s="34">
        <v>41747276</v>
      </c>
      <c r="D235" s="35" t="s">
        <v>452</v>
      </c>
      <c r="E235" s="105"/>
      <c r="F235" s="105"/>
      <c r="G235" s="105"/>
      <c r="H235" s="105">
        <v>4</v>
      </c>
      <c r="I235" s="105"/>
      <c r="J235" s="116"/>
      <c r="K235" s="170">
        <v>1</v>
      </c>
      <c r="L235" s="145">
        <v>1.5</v>
      </c>
      <c r="M235" s="4">
        <f>ROUND(((E235*R235*3+F235*S235*3+G235*T235*3)),2)</f>
        <v>0</v>
      </c>
      <c r="N235" s="179">
        <f>ROUND(((H235*U235*3+I235*V235*3+J235*W235*3)),2)</f>
        <v>52964.82</v>
      </c>
      <c r="O235" s="188">
        <f t="shared" si="19"/>
        <v>52964.82</v>
      </c>
      <c r="P235" s="239"/>
      <c r="Q235" s="239"/>
      <c r="R235" s="143">
        <f t="shared" si="23"/>
        <v>2942.49</v>
      </c>
      <c r="S235" s="143">
        <f t="shared" si="23"/>
        <v>3678.12</v>
      </c>
      <c r="T235" s="143">
        <f t="shared" si="23"/>
        <v>4413.74</v>
      </c>
      <c r="U235" s="143">
        <f t="shared" si="23"/>
        <v>4413.735</v>
      </c>
      <c r="V235" s="143">
        <f t="shared" si="23"/>
        <v>5517.18</v>
      </c>
      <c r="W235" s="143">
        <f t="shared" si="23"/>
        <v>6620.61</v>
      </c>
    </row>
    <row r="236" spans="1:23" s="178" customFormat="1" ht="28.5" customHeight="1">
      <c r="A236" s="15">
        <f t="shared" si="21"/>
        <v>221</v>
      </c>
      <c r="B236" s="28"/>
      <c r="C236" s="34">
        <v>39428259</v>
      </c>
      <c r="D236" s="35" t="s">
        <v>453</v>
      </c>
      <c r="E236" s="105">
        <v>2</v>
      </c>
      <c r="F236" s="105"/>
      <c r="G236" s="105"/>
      <c r="H236" s="105"/>
      <c r="I236" s="105"/>
      <c r="J236" s="116"/>
      <c r="K236" s="170">
        <v>1</v>
      </c>
      <c r="L236" s="145">
        <v>1.5</v>
      </c>
      <c r="M236" s="4">
        <f>ROUND(((E236*R236*3+F236*S236*3+G236*T236*3)),2)</f>
        <v>17654.94</v>
      </c>
      <c r="N236" s="179">
        <f>ROUND(((H236*U236*3+I236*V236*3+J236*W236*3)),2)</f>
        <v>0</v>
      </c>
      <c r="O236" s="188">
        <f t="shared" si="19"/>
        <v>17654.94</v>
      </c>
      <c r="P236" s="239"/>
      <c r="Q236" s="239"/>
      <c r="R236" s="143">
        <f t="shared" si="23"/>
        <v>2942.49</v>
      </c>
      <c r="S236" s="143">
        <f t="shared" si="23"/>
        <v>3678.12</v>
      </c>
      <c r="T236" s="143">
        <f t="shared" si="23"/>
        <v>4413.74</v>
      </c>
      <c r="U236" s="143">
        <f t="shared" si="23"/>
        <v>4413.735</v>
      </c>
      <c r="V236" s="143">
        <f t="shared" si="23"/>
        <v>5517.18</v>
      </c>
      <c r="W236" s="143">
        <f t="shared" si="23"/>
        <v>6620.61</v>
      </c>
    </row>
    <row r="237" spans="1:23" s="178" customFormat="1" ht="28.5" customHeight="1">
      <c r="A237" s="15">
        <f t="shared" si="21"/>
        <v>222</v>
      </c>
      <c r="B237" s="28"/>
      <c r="C237" s="34">
        <v>41342272</v>
      </c>
      <c r="D237" s="35" t="s">
        <v>454</v>
      </c>
      <c r="E237" s="105">
        <v>1</v>
      </c>
      <c r="F237" s="105">
        <v>3</v>
      </c>
      <c r="G237" s="105"/>
      <c r="H237" s="105"/>
      <c r="I237" s="105"/>
      <c r="J237" s="116"/>
      <c r="K237" s="170">
        <v>1</v>
      </c>
      <c r="L237" s="145">
        <v>1.5</v>
      </c>
      <c r="M237" s="4">
        <f>ROUND(((E237*R237*3+F237*S237*3+G237*T237*3)),2)</f>
        <v>41930.55</v>
      </c>
      <c r="N237" s="179">
        <f>ROUND(((H237*U237*3+I237*V237*3+J237*W237*3)),2)</f>
        <v>0</v>
      </c>
      <c r="O237" s="188">
        <f t="shared" si="19"/>
        <v>41930.55</v>
      </c>
      <c r="P237" s="239"/>
      <c r="Q237" s="239"/>
      <c r="R237" s="143">
        <f t="shared" si="23"/>
        <v>2942.49</v>
      </c>
      <c r="S237" s="143">
        <f t="shared" si="23"/>
        <v>3678.12</v>
      </c>
      <c r="T237" s="143">
        <f t="shared" si="23"/>
        <v>4413.74</v>
      </c>
      <c r="U237" s="143">
        <f t="shared" si="23"/>
        <v>4413.735</v>
      </c>
      <c r="V237" s="143">
        <f t="shared" si="23"/>
        <v>5517.18</v>
      </c>
      <c r="W237" s="143">
        <f t="shared" si="23"/>
        <v>6620.61</v>
      </c>
    </row>
    <row r="238" spans="1:23" s="178" customFormat="1" ht="28.5" customHeight="1">
      <c r="A238" s="15">
        <f t="shared" si="21"/>
        <v>223</v>
      </c>
      <c r="B238" s="28"/>
      <c r="C238" s="34">
        <v>43798535</v>
      </c>
      <c r="D238" s="35" t="s">
        <v>455</v>
      </c>
      <c r="E238" s="105">
        <v>1</v>
      </c>
      <c r="F238" s="105">
        <v>1</v>
      </c>
      <c r="G238" s="105"/>
      <c r="H238" s="105"/>
      <c r="I238" s="105"/>
      <c r="J238" s="116"/>
      <c r="K238" s="170">
        <v>1</v>
      </c>
      <c r="L238" s="145">
        <v>1.5</v>
      </c>
      <c r="M238" s="4">
        <f>ROUND(((E238*R238*3+F238*S238*3+G238*T238*3)),2)</f>
        <v>19861.83</v>
      </c>
      <c r="N238" s="179">
        <f>ROUND(((H238*U238*3+I238*V238*3+J238*W238*3)),2)</f>
        <v>0</v>
      </c>
      <c r="O238" s="188">
        <f t="shared" si="19"/>
        <v>19861.83</v>
      </c>
      <c r="P238" s="239"/>
      <c r="Q238" s="239"/>
      <c r="R238" s="143">
        <f t="shared" si="23"/>
        <v>2942.49</v>
      </c>
      <c r="S238" s="143">
        <f t="shared" si="23"/>
        <v>3678.12</v>
      </c>
      <c r="T238" s="143">
        <f t="shared" si="23"/>
        <v>4413.74</v>
      </c>
      <c r="U238" s="143">
        <f t="shared" si="23"/>
        <v>4413.735</v>
      </c>
      <c r="V238" s="143">
        <f t="shared" si="23"/>
        <v>5517.18</v>
      </c>
      <c r="W238" s="143">
        <f t="shared" si="23"/>
        <v>6620.61</v>
      </c>
    </row>
    <row r="239" spans="1:23" s="178" customFormat="1" ht="28.5" customHeight="1">
      <c r="A239" s="15">
        <f t="shared" si="21"/>
        <v>224</v>
      </c>
      <c r="B239" s="28"/>
      <c r="C239" s="34">
        <v>44342056</v>
      </c>
      <c r="D239" s="35" t="s">
        <v>456</v>
      </c>
      <c r="E239" s="105"/>
      <c r="F239" s="105"/>
      <c r="G239" s="105"/>
      <c r="H239" s="105">
        <v>1</v>
      </c>
      <c r="I239" s="105"/>
      <c r="J239" s="116"/>
      <c r="K239" s="170">
        <v>1</v>
      </c>
      <c r="L239" s="145">
        <v>1.5</v>
      </c>
      <c r="M239" s="4">
        <f>ROUND(((E239*R239*3+F239*S239*3+G239*T239*3)),2)</f>
        <v>0</v>
      </c>
      <c r="N239" s="179">
        <f>ROUND(((H239*U239*3+I239*V239*3+J239*W239*3)),2)</f>
        <v>13241.21</v>
      </c>
      <c r="O239" s="188">
        <f t="shared" si="19"/>
        <v>13241.21</v>
      </c>
      <c r="P239" s="239"/>
      <c r="Q239" s="239"/>
      <c r="R239" s="143">
        <f t="shared" si="23"/>
        <v>2942.49</v>
      </c>
      <c r="S239" s="143">
        <f t="shared" si="23"/>
        <v>3678.12</v>
      </c>
      <c r="T239" s="143">
        <f t="shared" si="23"/>
        <v>4413.74</v>
      </c>
      <c r="U239" s="143">
        <f t="shared" si="23"/>
        <v>4413.735</v>
      </c>
      <c r="V239" s="143">
        <f t="shared" si="23"/>
        <v>5517.18</v>
      </c>
      <c r="W239" s="143">
        <f t="shared" si="23"/>
        <v>6620.61</v>
      </c>
    </row>
    <row r="240" spans="1:23" s="178" customFormat="1" ht="28.5" customHeight="1">
      <c r="A240" s="15">
        <f t="shared" si="21"/>
        <v>225</v>
      </c>
      <c r="B240" s="28"/>
      <c r="C240" s="34">
        <v>41078066</v>
      </c>
      <c r="D240" s="35" t="s">
        <v>457</v>
      </c>
      <c r="E240" s="105">
        <v>2</v>
      </c>
      <c r="F240" s="105"/>
      <c r="G240" s="105"/>
      <c r="H240" s="105"/>
      <c r="I240" s="105"/>
      <c r="J240" s="116"/>
      <c r="K240" s="170">
        <v>1</v>
      </c>
      <c r="L240" s="145">
        <v>1.5</v>
      </c>
      <c r="M240" s="4">
        <f>ROUND(((E240*R240*3+F240*S240*3+G240*T240*3)),2)</f>
        <v>17654.94</v>
      </c>
      <c r="N240" s="179">
        <f>ROUND(((H240*U240*3+I240*V240*3+J240*W240*3)),2)</f>
        <v>0</v>
      </c>
      <c r="O240" s="188">
        <f t="shared" si="19"/>
        <v>17654.94</v>
      </c>
      <c r="P240" s="239"/>
      <c r="Q240" s="239"/>
      <c r="R240" s="143">
        <f t="shared" si="23"/>
        <v>2942.49</v>
      </c>
      <c r="S240" s="143">
        <f t="shared" si="23"/>
        <v>3678.12</v>
      </c>
      <c r="T240" s="143">
        <f t="shared" si="23"/>
        <v>4413.74</v>
      </c>
      <c r="U240" s="143">
        <f t="shared" si="23"/>
        <v>4413.735</v>
      </c>
      <c r="V240" s="143">
        <f t="shared" si="23"/>
        <v>5517.18</v>
      </c>
      <c r="W240" s="143">
        <f t="shared" si="23"/>
        <v>6620.61</v>
      </c>
    </row>
    <row r="241" spans="1:23" s="178" customFormat="1" ht="28.5" customHeight="1">
      <c r="A241" s="15">
        <f t="shared" si="21"/>
        <v>226</v>
      </c>
      <c r="B241" s="28"/>
      <c r="C241" s="34">
        <v>41243490</v>
      </c>
      <c r="D241" s="35" t="s">
        <v>458</v>
      </c>
      <c r="E241" s="105"/>
      <c r="F241" s="105"/>
      <c r="G241" s="105"/>
      <c r="H241" s="105">
        <v>2</v>
      </c>
      <c r="I241" s="105"/>
      <c r="J241" s="116"/>
      <c r="K241" s="170">
        <v>1</v>
      </c>
      <c r="L241" s="145">
        <v>1.5</v>
      </c>
      <c r="M241" s="4">
        <f>ROUND(((E241*R241*3+F241*S241*3+G241*T241*3)),2)</f>
        <v>0</v>
      </c>
      <c r="N241" s="179">
        <f>ROUND(((H241*U241*3+I241*V241*3+J241*W241*3)),2)</f>
        <v>26482.41</v>
      </c>
      <c r="O241" s="188">
        <f t="shared" si="19"/>
        <v>26482.41</v>
      </c>
      <c r="P241" s="239"/>
      <c r="Q241" s="239"/>
      <c r="R241" s="143">
        <f t="shared" si="23"/>
        <v>2942.49</v>
      </c>
      <c r="S241" s="143">
        <f t="shared" si="23"/>
        <v>3678.12</v>
      </c>
      <c r="T241" s="143">
        <f t="shared" si="23"/>
        <v>4413.74</v>
      </c>
      <c r="U241" s="143">
        <f t="shared" si="23"/>
        <v>4413.735</v>
      </c>
      <c r="V241" s="143">
        <f t="shared" si="23"/>
        <v>5517.18</v>
      </c>
      <c r="W241" s="143">
        <f t="shared" si="23"/>
        <v>6620.61</v>
      </c>
    </row>
    <row r="242" spans="1:23" s="178" customFormat="1" ht="28.5" customHeight="1">
      <c r="A242" s="15">
        <f t="shared" si="21"/>
        <v>227</v>
      </c>
      <c r="B242" s="28"/>
      <c r="C242" s="34">
        <v>42830913</v>
      </c>
      <c r="D242" s="35" t="s">
        <v>459</v>
      </c>
      <c r="E242" s="105"/>
      <c r="F242" s="105"/>
      <c r="G242" s="105"/>
      <c r="H242" s="105">
        <v>2</v>
      </c>
      <c r="I242" s="105"/>
      <c r="J242" s="116"/>
      <c r="K242" s="170">
        <v>1</v>
      </c>
      <c r="L242" s="145">
        <v>1.5</v>
      </c>
      <c r="M242" s="4">
        <f>ROUND(((E242*R242*3+F242*S242*3+G242*T242*3)),2)</f>
        <v>0</v>
      </c>
      <c r="N242" s="179">
        <f>ROUND(((H242*U242*3+I242*V242*3+J242*W242*3)),2)</f>
        <v>26482.41</v>
      </c>
      <c r="O242" s="188">
        <f t="shared" si="19"/>
        <v>26482.41</v>
      </c>
      <c r="P242" s="239"/>
      <c r="Q242" s="239"/>
      <c r="R242" s="143">
        <f t="shared" si="23"/>
        <v>2942.49</v>
      </c>
      <c r="S242" s="143">
        <f t="shared" si="23"/>
        <v>3678.12</v>
      </c>
      <c r="T242" s="143">
        <f t="shared" si="23"/>
        <v>4413.74</v>
      </c>
      <c r="U242" s="143">
        <f t="shared" si="23"/>
        <v>4413.735</v>
      </c>
      <c r="V242" s="143">
        <f t="shared" si="23"/>
        <v>5517.18</v>
      </c>
      <c r="W242" s="143">
        <f t="shared" si="23"/>
        <v>6620.61</v>
      </c>
    </row>
    <row r="243" spans="1:23" s="178" customFormat="1" ht="28.5" customHeight="1">
      <c r="A243" s="15">
        <f t="shared" si="21"/>
        <v>228</v>
      </c>
      <c r="B243" s="28"/>
      <c r="C243" s="34">
        <v>34214645</v>
      </c>
      <c r="D243" s="35" t="s">
        <v>460</v>
      </c>
      <c r="E243" s="105"/>
      <c r="F243" s="105"/>
      <c r="G243" s="105"/>
      <c r="H243" s="105">
        <v>1</v>
      </c>
      <c r="I243" s="105"/>
      <c r="J243" s="116"/>
      <c r="K243" s="170">
        <v>1</v>
      </c>
      <c r="L243" s="145">
        <v>1.5</v>
      </c>
      <c r="M243" s="4">
        <f>ROUND(((E243*R243*3+F243*S243*3+G243*T243*3)),2)</f>
        <v>0</v>
      </c>
      <c r="N243" s="179">
        <f>ROUND(((H243*U243*3+I243*V243*3+J243*W243*3)),2)</f>
        <v>13241.21</v>
      </c>
      <c r="O243" s="188">
        <f t="shared" si="19"/>
        <v>13241.21</v>
      </c>
      <c r="P243" s="239"/>
      <c r="Q243" s="239"/>
      <c r="R243" s="143">
        <f t="shared" si="23"/>
        <v>2942.49</v>
      </c>
      <c r="S243" s="143">
        <f t="shared" si="23"/>
        <v>3678.12</v>
      </c>
      <c r="T243" s="143">
        <f t="shared" si="23"/>
        <v>4413.74</v>
      </c>
      <c r="U243" s="143">
        <f t="shared" si="23"/>
        <v>4413.735</v>
      </c>
      <c r="V243" s="143">
        <f t="shared" si="23"/>
        <v>5517.18</v>
      </c>
      <c r="W243" s="143">
        <f t="shared" si="23"/>
        <v>6620.61</v>
      </c>
    </row>
    <row r="244" spans="1:23" s="178" customFormat="1" ht="28.5" customHeight="1">
      <c r="A244" s="15">
        <f t="shared" si="21"/>
        <v>229</v>
      </c>
      <c r="B244" s="28"/>
      <c r="C244" s="34">
        <v>37155047</v>
      </c>
      <c r="D244" s="35" t="s">
        <v>461</v>
      </c>
      <c r="E244" s="105">
        <v>1</v>
      </c>
      <c r="F244" s="105"/>
      <c r="G244" s="105"/>
      <c r="H244" s="105"/>
      <c r="I244" s="105"/>
      <c r="J244" s="116"/>
      <c r="K244" s="170">
        <v>1</v>
      </c>
      <c r="L244" s="145">
        <v>1.5</v>
      </c>
      <c r="M244" s="4">
        <f>ROUND(((E244*R244*3+F244*S244*3+G244*T244*3)),2)</f>
        <v>8827.47</v>
      </c>
      <c r="N244" s="179">
        <f>ROUND(((H244*U244*3+I244*V244*3+J244*W244*3)),2)</f>
        <v>0</v>
      </c>
      <c r="O244" s="188">
        <f t="shared" si="19"/>
        <v>8827.47</v>
      </c>
      <c r="P244" s="239"/>
      <c r="Q244" s="239"/>
      <c r="R244" s="143">
        <f t="shared" si="23"/>
        <v>2942.49</v>
      </c>
      <c r="S244" s="143">
        <f t="shared" si="23"/>
        <v>3678.12</v>
      </c>
      <c r="T244" s="143">
        <f t="shared" si="23"/>
        <v>4413.74</v>
      </c>
      <c r="U244" s="143">
        <f t="shared" si="23"/>
        <v>4413.735</v>
      </c>
      <c r="V244" s="143">
        <f t="shared" si="23"/>
        <v>5517.18</v>
      </c>
      <c r="W244" s="143">
        <f t="shared" si="23"/>
        <v>6620.61</v>
      </c>
    </row>
    <row r="245" spans="1:23" s="178" customFormat="1" ht="28.5" customHeight="1">
      <c r="A245" s="15">
        <f t="shared" si="21"/>
        <v>230</v>
      </c>
      <c r="B245" s="28"/>
      <c r="C245" s="34">
        <v>35734263</v>
      </c>
      <c r="D245" s="35" t="s">
        <v>462</v>
      </c>
      <c r="E245" s="105"/>
      <c r="F245" s="105">
        <v>2</v>
      </c>
      <c r="G245" s="105">
        <v>2</v>
      </c>
      <c r="H245" s="105"/>
      <c r="I245" s="105"/>
      <c r="J245" s="116"/>
      <c r="K245" s="170">
        <v>1</v>
      </c>
      <c r="L245" s="145">
        <v>1.5</v>
      </c>
      <c r="M245" s="4">
        <f>ROUND(((E245*R245*3+F245*S245*3+G245*T245*3)),2)</f>
        <v>48551.16</v>
      </c>
      <c r="N245" s="179">
        <f>ROUND(((H245*U245*3+I245*V245*3+J245*W245*3)),2)</f>
        <v>0</v>
      </c>
      <c r="O245" s="188">
        <f t="shared" si="19"/>
        <v>48551.16</v>
      </c>
      <c r="P245" s="239"/>
      <c r="Q245" s="239"/>
      <c r="R245" s="143">
        <f t="shared" si="23"/>
        <v>2942.49</v>
      </c>
      <c r="S245" s="143">
        <f t="shared" si="23"/>
        <v>3678.12</v>
      </c>
      <c r="T245" s="143">
        <f t="shared" si="23"/>
        <v>4413.74</v>
      </c>
      <c r="U245" s="143">
        <f t="shared" si="23"/>
        <v>4413.735</v>
      </c>
      <c r="V245" s="143">
        <f t="shared" si="23"/>
        <v>5517.18</v>
      </c>
      <c r="W245" s="143">
        <f t="shared" si="23"/>
        <v>6620.61</v>
      </c>
    </row>
    <row r="246" spans="1:23" s="178" customFormat="1" ht="27" customHeight="1">
      <c r="A246" s="15">
        <f t="shared" si="21"/>
        <v>231</v>
      </c>
      <c r="B246" s="28"/>
      <c r="C246" s="180">
        <v>34172094</v>
      </c>
      <c r="D246" s="35" t="s">
        <v>463</v>
      </c>
      <c r="E246" s="105">
        <f>8-1</f>
        <v>7</v>
      </c>
      <c r="F246" s="105"/>
      <c r="G246" s="105"/>
      <c r="H246" s="105"/>
      <c r="I246" s="105"/>
      <c r="J246" s="116"/>
      <c r="K246" s="170">
        <v>1</v>
      </c>
      <c r="L246" s="145">
        <v>1.5</v>
      </c>
      <c r="M246" s="4">
        <f>ROUND(((E246*R246*3+F246*S246*3+G246*T246*3)),2)</f>
        <v>61792.29</v>
      </c>
      <c r="N246" s="179">
        <f>ROUND(((H246*U246*3+I246*V246*3+J246*W246*3)),2)</f>
        <v>0</v>
      </c>
      <c r="O246" s="188">
        <f t="shared" si="19"/>
        <v>61792.29</v>
      </c>
      <c r="P246" s="239"/>
      <c r="Q246" s="239"/>
      <c r="R246" s="143">
        <f t="shared" si="23"/>
        <v>2942.49</v>
      </c>
      <c r="S246" s="143">
        <f t="shared" si="23"/>
        <v>3678.12</v>
      </c>
      <c r="T246" s="143">
        <f t="shared" si="23"/>
        <v>4413.74</v>
      </c>
      <c r="U246" s="143">
        <f t="shared" si="23"/>
        <v>4413.735</v>
      </c>
      <c r="V246" s="143">
        <f t="shared" si="23"/>
        <v>5517.18</v>
      </c>
      <c r="W246" s="143">
        <f t="shared" si="23"/>
        <v>6620.61</v>
      </c>
    </row>
    <row r="247" spans="1:23" s="178" customFormat="1" ht="28.5" customHeight="1">
      <c r="A247" s="15">
        <f t="shared" si="21"/>
        <v>232</v>
      </c>
      <c r="B247" s="28"/>
      <c r="C247" s="34">
        <v>40989450</v>
      </c>
      <c r="D247" s="35" t="s">
        <v>464</v>
      </c>
      <c r="E247" s="105">
        <v>2</v>
      </c>
      <c r="F247" s="105">
        <v>2</v>
      </c>
      <c r="G247" s="105"/>
      <c r="H247" s="105"/>
      <c r="I247" s="105"/>
      <c r="J247" s="116"/>
      <c r="K247" s="170">
        <v>1</v>
      </c>
      <c r="L247" s="145">
        <v>1.5</v>
      </c>
      <c r="M247" s="4">
        <f>ROUND(((E247*R247*3+F247*S247*3+G247*T247*3)),2)</f>
        <v>39723.66</v>
      </c>
      <c r="N247" s="179">
        <f>ROUND(((H247*U247*3+I247*V247*3+J247*W247*3)),2)</f>
        <v>0</v>
      </c>
      <c r="O247" s="188">
        <f t="shared" si="19"/>
        <v>39723.66</v>
      </c>
      <c r="P247" s="239"/>
      <c r="Q247" s="239"/>
      <c r="R247" s="143">
        <f t="shared" si="23"/>
        <v>2942.49</v>
      </c>
      <c r="S247" s="143">
        <f t="shared" si="23"/>
        <v>3678.12</v>
      </c>
      <c r="T247" s="143">
        <f t="shared" si="23"/>
        <v>4413.74</v>
      </c>
      <c r="U247" s="143">
        <f t="shared" si="23"/>
        <v>4413.735</v>
      </c>
      <c r="V247" s="143">
        <f t="shared" si="23"/>
        <v>5517.18</v>
      </c>
      <c r="W247" s="143">
        <f t="shared" si="23"/>
        <v>6620.61</v>
      </c>
    </row>
    <row r="248" spans="1:23" s="178" customFormat="1" ht="28.5" customHeight="1">
      <c r="A248" s="15">
        <f t="shared" si="21"/>
        <v>233</v>
      </c>
      <c r="B248" s="28"/>
      <c r="C248" s="34">
        <v>42996658</v>
      </c>
      <c r="D248" s="35" t="s">
        <v>465</v>
      </c>
      <c r="E248" s="105">
        <v>2</v>
      </c>
      <c r="F248" s="105">
        <v>2</v>
      </c>
      <c r="G248" s="105"/>
      <c r="H248" s="105"/>
      <c r="I248" s="105"/>
      <c r="J248" s="116"/>
      <c r="K248" s="170">
        <v>1</v>
      </c>
      <c r="L248" s="145">
        <v>1.5</v>
      </c>
      <c r="M248" s="4">
        <f>ROUND(((E248*R248*3+F248*S248*3+G248*T248*3)),2)</f>
        <v>39723.66</v>
      </c>
      <c r="N248" s="179">
        <f>ROUND(((H248*U248*3+I248*V248*3+J248*W248*3)),2)</f>
        <v>0</v>
      </c>
      <c r="O248" s="188">
        <f t="shared" si="19"/>
        <v>39723.66</v>
      </c>
      <c r="P248" s="239"/>
      <c r="Q248" s="239"/>
      <c r="R248" s="143">
        <f aca="true" t="shared" si="24" ref="R248:W251">R247</f>
        <v>2942.49</v>
      </c>
      <c r="S248" s="143">
        <f t="shared" si="24"/>
        <v>3678.12</v>
      </c>
      <c r="T248" s="143">
        <f t="shared" si="24"/>
        <v>4413.74</v>
      </c>
      <c r="U248" s="143">
        <f t="shared" si="24"/>
        <v>4413.735</v>
      </c>
      <c r="V248" s="143">
        <f t="shared" si="24"/>
        <v>5517.18</v>
      </c>
      <c r="W248" s="143">
        <f t="shared" si="24"/>
        <v>6620.61</v>
      </c>
    </row>
    <row r="249" spans="1:23" s="178" customFormat="1" ht="28.5" customHeight="1">
      <c r="A249" s="15">
        <f t="shared" si="21"/>
        <v>234</v>
      </c>
      <c r="B249" s="28"/>
      <c r="C249" s="34">
        <v>4507251</v>
      </c>
      <c r="D249" s="35" t="s">
        <v>466</v>
      </c>
      <c r="E249" s="105"/>
      <c r="F249" s="105"/>
      <c r="G249" s="105"/>
      <c r="H249" s="105">
        <v>2</v>
      </c>
      <c r="I249" s="105"/>
      <c r="J249" s="116"/>
      <c r="K249" s="170">
        <v>1</v>
      </c>
      <c r="L249" s="145">
        <v>1.5</v>
      </c>
      <c r="M249" s="4">
        <f>ROUND(((E249*R249*3+F249*S249*3+G249*T249*3)),2)</f>
        <v>0</v>
      </c>
      <c r="N249" s="179">
        <f>ROUND(((H249*U249*3+I249*V249*3+J249*W249*3)),2)</f>
        <v>26482.41</v>
      </c>
      <c r="O249" s="188">
        <f t="shared" si="19"/>
        <v>26482.41</v>
      </c>
      <c r="P249" s="239"/>
      <c r="Q249" s="239"/>
      <c r="R249" s="143">
        <f t="shared" si="24"/>
        <v>2942.49</v>
      </c>
      <c r="S249" s="143">
        <f t="shared" si="24"/>
        <v>3678.12</v>
      </c>
      <c r="T249" s="143">
        <f t="shared" si="24"/>
        <v>4413.74</v>
      </c>
      <c r="U249" s="143">
        <f t="shared" si="24"/>
        <v>4413.735</v>
      </c>
      <c r="V249" s="143">
        <f t="shared" si="24"/>
        <v>5517.18</v>
      </c>
      <c r="W249" s="143">
        <f t="shared" si="24"/>
        <v>6620.61</v>
      </c>
    </row>
    <row r="250" spans="1:23" s="178" customFormat="1" ht="28.5" customHeight="1" thickBot="1">
      <c r="A250" s="15">
        <f t="shared" si="21"/>
        <v>235</v>
      </c>
      <c r="B250" s="28"/>
      <c r="C250" s="34">
        <v>35820364</v>
      </c>
      <c r="D250" s="35" t="s">
        <v>467</v>
      </c>
      <c r="E250" s="105"/>
      <c r="F250" s="105"/>
      <c r="G250" s="105"/>
      <c r="H250" s="105">
        <v>1</v>
      </c>
      <c r="I250" s="105"/>
      <c r="J250" s="116"/>
      <c r="K250" s="170">
        <v>1</v>
      </c>
      <c r="L250" s="145">
        <v>1.5</v>
      </c>
      <c r="M250" s="4">
        <f>ROUND(((E250*R250*3+F250*S250*3+G250*T250*3)),2)</f>
        <v>0</v>
      </c>
      <c r="N250" s="179">
        <f>ROUND(((H250*U250*3+I250*V250*3+J250*W250*3)),2)</f>
        <v>13241.21</v>
      </c>
      <c r="O250" s="188">
        <f t="shared" si="19"/>
        <v>13241.21</v>
      </c>
      <c r="P250" s="239"/>
      <c r="Q250" s="239"/>
      <c r="R250" s="143">
        <f t="shared" si="24"/>
        <v>2942.49</v>
      </c>
      <c r="S250" s="143">
        <f t="shared" si="24"/>
        <v>3678.12</v>
      </c>
      <c r="T250" s="143">
        <f t="shared" si="24"/>
        <v>4413.74</v>
      </c>
      <c r="U250" s="143">
        <f t="shared" si="24"/>
        <v>4413.735</v>
      </c>
      <c r="V250" s="143">
        <f t="shared" si="24"/>
        <v>5517.18</v>
      </c>
      <c r="W250" s="143">
        <f t="shared" si="24"/>
        <v>6620.61</v>
      </c>
    </row>
    <row r="251" spans="1:23" ht="33" customHeight="1" thickBot="1">
      <c r="A251" s="207" t="s">
        <v>412</v>
      </c>
      <c r="B251" s="208"/>
      <c r="C251" s="208"/>
      <c r="D251" s="208"/>
      <c r="E251" s="181">
        <f aca="true" t="shared" si="25" ref="E251:J251">SUM(E7:E250)</f>
        <v>246</v>
      </c>
      <c r="F251" s="181">
        <f t="shared" si="25"/>
        <v>79</v>
      </c>
      <c r="G251" s="181">
        <f t="shared" si="25"/>
        <v>55</v>
      </c>
      <c r="H251" s="181">
        <f t="shared" si="25"/>
        <v>149</v>
      </c>
      <c r="I251" s="181">
        <f t="shared" si="25"/>
        <v>30</v>
      </c>
      <c r="J251" s="181">
        <f t="shared" si="25"/>
        <v>13</v>
      </c>
      <c r="K251" s="182"/>
      <c r="L251" s="183"/>
      <c r="M251" s="184">
        <f>SUM(M7:M250)</f>
        <v>3771539.1599999988</v>
      </c>
      <c r="N251" s="185">
        <f>SUM(N7:N250)</f>
        <v>2727689.7400000007</v>
      </c>
      <c r="O251" s="197">
        <f>SUM(O7:O250)</f>
        <v>6499231.550000008</v>
      </c>
      <c r="P251" s="241"/>
      <c r="Q251" s="241"/>
      <c r="R251" s="143">
        <f t="shared" si="24"/>
        <v>2942.49</v>
      </c>
      <c r="S251" s="143">
        <f t="shared" si="24"/>
        <v>3678.12</v>
      </c>
      <c r="T251" s="143">
        <f t="shared" si="24"/>
        <v>4413.74</v>
      </c>
      <c r="U251" s="143">
        <f t="shared" si="24"/>
        <v>4413.735</v>
      </c>
      <c r="V251" s="143">
        <f t="shared" si="24"/>
        <v>5517.18</v>
      </c>
      <c r="W251" s="143">
        <f t="shared" si="24"/>
        <v>6620.61</v>
      </c>
    </row>
  </sheetData>
  <sheetProtection/>
  <mergeCells count="13">
    <mergeCell ref="L4:L5"/>
    <mergeCell ref="M4:N4"/>
    <mergeCell ref="O4:O5"/>
    <mergeCell ref="A251:D251"/>
    <mergeCell ref="A1:D1"/>
    <mergeCell ref="A2:O2"/>
    <mergeCell ref="A4:A5"/>
    <mergeCell ref="B4:B5"/>
    <mergeCell ref="C4:C5"/>
    <mergeCell ref="D4:D5"/>
    <mergeCell ref="E4:G4"/>
    <mergeCell ref="H4:J4"/>
    <mergeCell ref="K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7">
      <selection activeCell="G23" sqref="G23"/>
    </sheetView>
  </sheetViews>
  <sheetFormatPr defaultColWidth="9.140625" defaultRowHeight="12.75"/>
  <cols>
    <col min="1" max="1" width="38.28125" style="39" bestFit="1" customWidth="1"/>
    <col min="2" max="2" width="13.00390625" style="39" customWidth="1"/>
    <col min="3" max="3" width="9.140625" style="39" customWidth="1"/>
    <col min="4" max="4" width="12.7109375" style="39" customWidth="1"/>
    <col min="5" max="5" width="12.57421875" style="39" customWidth="1"/>
    <col min="6" max="6" width="11.7109375" style="39" customWidth="1" collapsed="1"/>
    <col min="7" max="7" width="13.00390625" style="39" customWidth="1"/>
    <col min="8" max="8" width="11.140625" style="39" customWidth="1"/>
    <col min="9" max="9" width="10.8515625" style="39" customWidth="1"/>
    <col min="10" max="10" width="9.28125" style="39" customWidth="1"/>
    <col min="11" max="11" width="10.8515625" style="39" customWidth="1"/>
    <col min="12" max="12" width="14.7109375" style="39" customWidth="1"/>
    <col min="13" max="13" width="10.421875" style="39" bestFit="1" customWidth="1"/>
    <col min="14" max="16384" width="9.140625" style="39" customWidth="1"/>
  </cols>
  <sheetData>
    <row r="1" spans="1:22" ht="12.75" customHeight="1">
      <c r="A1" s="36" t="s">
        <v>405</v>
      </c>
      <c r="B1" s="36"/>
      <c r="C1" s="37"/>
      <c r="D1" s="37"/>
      <c r="E1" s="37"/>
      <c r="F1" s="37"/>
      <c r="G1" s="37"/>
      <c r="H1" s="37"/>
      <c r="I1" s="37"/>
      <c r="J1" s="232" t="s">
        <v>406</v>
      </c>
      <c r="K1" s="233"/>
      <c r="L1" s="36"/>
      <c r="M1" s="36"/>
      <c r="N1" s="36"/>
      <c r="O1" s="36"/>
      <c r="P1" s="36"/>
      <c r="Q1" s="36"/>
      <c r="R1" s="36"/>
      <c r="S1" s="36"/>
      <c r="T1" s="38"/>
      <c r="U1" s="38"/>
      <c r="V1" s="38"/>
    </row>
    <row r="2" spans="1:22" ht="12.75">
      <c r="A2" s="36" t="s">
        <v>423</v>
      </c>
      <c r="B2" s="36"/>
      <c r="C2" s="37"/>
      <c r="D2" s="37"/>
      <c r="E2" s="37"/>
      <c r="F2" s="37"/>
      <c r="G2" s="37"/>
      <c r="H2" s="37"/>
      <c r="I2" s="37"/>
      <c r="J2" s="36"/>
      <c r="K2" s="36"/>
      <c r="P2" s="36"/>
      <c r="Q2" s="36"/>
      <c r="R2" s="36"/>
      <c r="S2" s="36"/>
      <c r="T2" s="38"/>
      <c r="U2" s="38"/>
      <c r="V2" s="38"/>
    </row>
    <row r="3" spans="1:22" ht="12.75">
      <c r="A3" s="40" t="s">
        <v>424</v>
      </c>
      <c r="B3" s="40"/>
      <c r="C3" s="37"/>
      <c r="D3" s="37"/>
      <c r="E3" s="37"/>
      <c r="F3" s="37"/>
      <c r="G3" s="37"/>
      <c r="H3" s="37"/>
      <c r="I3" s="37"/>
      <c r="J3" s="40"/>
      <c r="K3" s="40"/>
      <c r="P3" s="36"/>
      <c r="Q3" s="36"/>
      <c r="R3" s="36"/>
      <c r="S3" s="41"/>
      <c r="T3" s="42"/>
      <c r="U3" s="38"/>
      <c r="V3" s="38"/>
    </row>
    <row r="4" spans="1:22" ht="12.75">
      <c r="A4" s="40"/>
      <c r="B4" s="40"/>
      <c r="C4" s="43"/>
      <c r="D4" s="43"/>
      <c r="E4" s="43"/>
      <c r="F4" s="43"/>
      <c r="G4" s="43"/>
      <c r="H4" s="40"/>
      <c r="I4" s="40"/>
      <c r="J4" s="40"/>
      <c r="K4" s="40"/>
      <c r="P4" s="36"/>
      <c r="Q4" s="36"/>
      <c r="R4" s="36"/>
      <c r="S4" s="41"/>
      <c r="T4" s="42"/>
      <c r="U4" s="38"/>
      <c r="V4" s="38"/>
    </row>
    <row r="5" spans="1:22" ht="12.75">
      <c r="A5" s="40"/>
      <c r="B5" s="40"/>
      <c r="C5" s="43"/>
      <c r="D5" s="43"/>
      <c r="E5" s="43"/>
      <c r="F5" s="43"/>
      <c r="G5" s="43"/>
      <c r="H5" s="40"/>
      <c r="I5" s="40"/>
      <c r="J5" s="40"/>
      <c r="K5" s="40"/>
      <c r="P5" s="36"/>
      <c r="Q5" s="36"/>
      <c r="R5" s="36"/>
      <c r="S5" s="41"/>
      <c r="T5" s="42"/>
      <c r="U5" s="38"/>
      <c r="V5" s="38"/>
    </row>
    <row r="6" spans="1:22" ht="12.75">
      <c r="A6" s="40"/>
      <c r="B6" s="40"/>
      <c r="C6" s="36" t="s">
        <v>413</v>
      </c>
      <c r="E6" s="36"/>
      <c r="F6" s="36"/>
      <c r="G6" s="36"/>
      <c r="H6" s="38" t="s">
        <v>267</v>
      </c>
      <c r="I6" s="38"/>
      <c r="J6" s="40"/>
      <c r="K6" s="40"/>
      <c r="P6" s="36"/>
      <c r="Q6" s="36"/>
      <c r="R6" s="36"/>
      <c r="S6" s="41"/>
      <c r="T6" s="42"/>
      <c r="U6" s="38"/>
      <c r="V6" s="38"/>
    </row>
    <row r="7" spans="1:22" ht="12.75">
      <c r="A7" s="40"/>
      <c r="B7" s="40"/>
      <c r="C7" s="36" t="s">
        <v>392</v>
      </c>
      <c r="D7" s="36"/>
      <c r="E7" s="36"/>
      <c r="F7" s="36"/>
      <c r="G7" s="36"/>
      <c r="H7" s="38" t="s">
        <v>414</v>
      </c>
      <c r="I7" s="38"/>
      <c r="J7" s="40"/>
      <c r="K7" s="40"/>
      <c r="P7" s="36"/>
      <c r="Q7" s="36"/>
      <c r="R7" s="36"/>
      <c r="S7" s="41"/>
      <c r="T7" s="42"/>
      <c r="U7" s="38"/>
      <c r="V7" s="38"/>
    </row>
    <row r="8" spans="1:22" ht="12.75">
      <c r="A8" s="40"/>
      <c r="B8" s="40"/>
      <c r="C8" s="43" t="s">
        <v>353</v>
      </c>
      <c r="D8" s="43"/>
      <c r="E8" s="43"/>
      <c r="F8" s="43"/>
      <c r="G8" s="43"/>
      <c r="H8" s="44" t="s">
        <v>397</v>
      </c>
      <c r="I8" s="44"/>
      <c r="J8" s="40"/>
      <c r="K8" s="40"/>
      <c r="P8" s="36"/>
      <c r="Q8" s="36"/>
      <c r="R8" s="36"/>
      <c r="S8" s="41"/>
      <c r="T8" s="42"/>
      <c r="U8" s="38"/>
      <c r="V8" s="38"/>
    </row>
    <row r="9" spans="1:22" ht="12.75">
      <c r="A9" s="40"/>
      <c r="B9" s="40"/>
      <c r="C9" s="43"/>
      <c r="D9" s="43"/>
      <c r="E9" s="43"/>
      <c r="F9" s="43"/>
      <c r="G9" s="43"/>
      <c r="H9" s="40"/>
      <c r="I9" s="40"/>
      <c r="J9" s="40"/>
      <c r="K9" s="40"/>
      <c r="P9" s="36"/>
      <c r="Q9" s="36"/>
      <c r="R9" s="36"/>
      <c r="S9" s="41"/>
      <c r="T9" s="42"/>
      <c r="U9" s="38"/>
      <c r="V9" s="38"/>
    </row>
    <row r="10" spans="1:22" ht="12.75">
      <c r="A10" s="40"/>
      <c r="B10" s="40"/>
      <c r="C10" s="43"/>
      <c r="D10" s="43"/>
      <c r="E10" s="43"/>
      <c r="F10" s="43"/>
      <c r="G10" s="43"/>
      <c r="H10" s="40"/>
      <c r="I10" s="40"/>
      <c r="J10" s="40"/>
      <c r="K10" s="40"/>
      <c r="P10" s="36"/>
      <c r="Q10" s="36"/>
      <c r="R10" s="36"/>
      <c r="S10" s="41"/>
      <c r="T10" s="42"/>
      <c r="U10" s="38"/>
      <c r="V10" s="38"/>
    </row>
    <row r="11" spans="1:22" ht="12.75">
      <c r="A11" s="40"/>
      <c r="B11" s="40"/>
      <c r="C11" s="43"/>
      <c r="D11" s="43"/>
      <c r="E11" s="43"/>
      <c r="F11" s="43"/>
      <c r="G11" s="43"/>
      <c r="H11" s="40"/>
      <c r="I11" s="40"/>
      <c r="J11" s="40"/>
      <c r="K11" s="40"/>
      <c r="P11" s="36"/>
      <c r="Q11" s="36"/>
      <c r="R11" s="36"/>
      <c r="S11" s="41"/>
      <c r="T11" s="42"/>
      <c r="U11" s="38"/>
      <c r="V11" s="38"/>
    </row>
    <row r="12" spans="1:22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P12" s="41"/>
      <c r="Q12" s="41"/>
      <c r="R12" s="41"/>
      <c r="S12" s="41"/>
      <c r="T12" s="42"/>
      <c r="U12" s="42"/>
      <c r="V12" s="42"/>
    </row>
    <row r="13" spans="1:11" ht="12.75">
      <c r="A13" s="45"/>
      <c r="B13" s="45"/>
      <c r="C13" s="46"/>
      <c r="D13" s="46"/>
      <c r="E13" s="46"/>
      <c r="F13" s="46"/>
      <c r="G13" s="46"/>
      <c r="H13" s="46"/>
      <c r="I13" s="47"/>
      <c r="J13" s="48"/>
      <c r="K13" s="49"/>
    </row>
    <row r="14" spans="1:11" s="50" customFormat="1" ht="12.75">
      <c r="A14" s="234" t="s">
        <v>425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3:11" s="50" customFormat="1" ht="12.75">
      <c r="C15" s="51"/>
      <c r="D15" s="51" t="s">
        <v>449</v>
      </c>
      <c r="E15" s="51"/>
      <c r="F15" s="51"/>
      <c r="G15" s="51"/>
      <c r="H15" s="51"/>
      <c r="I15" s="52"/>
      <c r="J15" s="53"/>
      <c r="K15" s="54"/>
    </row>
    <row r="16" spans="1:11" ht="13.5" thickBot="1">
      <c r="A16" s="55"/>
      <c r="B16" s="55"/>
      <c r="C16" s="56"/>
      <c r="D16" s="56"/>
      <c r="E16" s="56"/>
      <c r="F16" s="56"/>
      <c r="G16" s="56"/>
      <c r="H16" s="56"/>
      <c r="I16" s="57"/>
      <c r="J16" s="48"/>
      <c r="K16" s="49"/>
    </row>
    <row r="17" spans="1:11" ht="12.75">
      <c r="A17" s="235" t="s">
        <v>426</v>
      </c>
      <c r="B17" s="219" t="s">
        <v>427</v>
      </c>
      <c r="C17" s="58"/>
      <c r="D17" s="215" t="s">
        <v>428</v>
      </c>
      <c r="E17" s="215" t="s">
        <v>429</v>
      </c>
      <c r="F17" s="215" t="s">
        <v>430</v>
      </c>
      <c r="G17" s="215" t="s">
        <v>472</v>
      </c>
      <c r="H17" s="219" t="s">
        <v>431</v>
      </c>
      <c r="I17" s="221" t="s">
        <v>432</v>
      </c>
      <c r="J17" s="222" t="s">
        <v>433</v>
      </c>
      <c r="K17" s="224" t="s">
        <v>434</v>
      </c>
    </row>
    <row r="18" spans="1:11" s="41" customFormat="1" ht="35.25" customHeight="1">
      <c r="A18" s="236"/>
      <c r="B18" s="220"/>
      <c r="C18" s="59" t="s">
        <v>470</v>
      </c>
      <c r="D18" s="218"/>
      <c r="E18" s="218"/>
      <c r="F18" s="216"/>
      <c r="G18" s="218"/>
      <c r="H18" s="220"/>
      <c r="I18" s="220"/>
      <c r="J18" s="223"/>
      <c r="K18" s="225"/>
    </row>
    <row r="19" spans="1:11" s="41" customFormat="1" ht="40.5">
      <c r="A19" s="60">
        <v>1</v>
      </c>
      <c r="B19" s="61">
        <v>2</v>
      </c>
      <c r="C19" s="61">
        <v>3</v>
      </c>
      <c r="D19" s="62" t="s">
        <v>435</v>
      </c>
      <c r="E19" s="61">
        <v>5</v>
      </c>
      <c r="F19" s="217"/>
      <c r="G19" s="62" t="s">
        <v>473</v>
      </c>
      <c r="H19" s="62" t="s">
        <v>436</v>
      </c>
      <c r="I19" s="61">
        <v>8</v>
      </c>
      <c r="J19" s="62" t="s">
        <v>437</v>
      </c>
      <c r="K19" s="63" t="s">
        <v>474</v>
      </c>
    </row>
    <row r="20" spans="1:11" ht="12.75">
      <c r="A20" s="64" t="s">
        <v>438</v>
      </c>
      <c r="B20" s="65">
        <v>6499231.55</v>
      </c>
      <c r="C20" s="66" t="s">
        <v>439</v>
      </c>
      <c r="D20" s="66" t="s">
        <v>439</v>
      </c>
      <c r="E20" s="66"/>
      <c r="F20" s="66"/>
      <c r="G20" s="66"/>
      <c r="H20" s="66"/>
      <c r="I20" s="67"/>
      <c r="J20" s="68"/>
      <c r="K20" s="69"/>
    </row>
    <row r="21" spans="1:11" s="50" customFormat="1" ht="12.75">
      <c r="A21" s="100" t="s">
        <v>418</v>
      </c>
      <c r="B21" s="70"/>
      <c r="C21" s="71">
        <f>SUM(C22:C24)</f>
        <v>380</v>
      </c>
      <c r="D21" s="71">
        <f>SUM(D22:D24)</f>
        <v>1140</v>
      </c>
      <c r="E21" s="71">
        <f>SUM(E22:E24)</f>
        <v>1140</v>
      </c>
      <c r="F21" s="71"/>
      <c r="G21" s="65">
        <f>G22+G23+G24</f>
        <v>2004</v>
      </c>
      <c r="H21" s="71">
        <f>H22+H23+H24</f>
        <v>1767</v>
      </c>
      <c r="I21" s="71">
        <f>SUM(I22:I24)</f>
        <v>6499231.55</v>
      </c>
      <c r="J21" s="72"/>
      <c r="K21" s="73"/>
    </row>
    <row r="22" spans="1:13" ht="12.75">
      <c r="A22" s="74" t="s">
        <v>440</v>
      </c>
      <c r="B22" s="67"/>
      <c r="C22" s="67">
        <v>246</v>
      </c>
      <c r="D22" s="67">
        <f>C22*3</f>
        <v>738</v>
      </c>
      <c r="E22" s="67">
        <f>D22</f>
        <v>738</v>
      </c>
      <c r="F22" s="226" t="s">
        <v>441</v>
      </c>
      <c r="G22" s="67">
        <f>E22+E26</f>
        <v>1408.5</v>
      </c>
      <c r="H22" s="67">
        <f>G22*0.8</f>
        <v>1126.8</v>
      </c>
      <c r="I22" s="67">
        <f>ROUND(B20/H21*H22,2)</f>
        <v>4144501.48</v>
      </c>
      <c r="J22" s="75">
        <f>ROUND(I22/G22,2)</f>
        <v>2942.49</v>
      </c>
      <c r="K22" s="76">
        <f>J22*1.5</f>
        <v>4413.735</v>
      </c>
      <c r="L22" s="78"/>
      <c r="M22" s="77" t="s">
        <v>479</v>
      </c>
    </row>
    <row r="23" spans="1:13" ht="12.75">
      <c r="A23" s="74" t="s">
        <v>442</v>
      </c>
      <c r="B23" s="67"/>
      <c r="C23" s="67">
        <v>79</v>
      </c>
      <c r="D23" s="67">
        <f>C23*3</f>
        <v>237</v>
      </c>
      <c r="E23" s="67">
        <f>D23</f>
        <v>237</v>
      </c>
      <c r="F23" s="227"/>
      <c r="G23" s="67">
        <f>E23+E27</f>
        <v>372</v>
      </c>
      <c r="H23" s="67">
        <f>G23*1</f>
        <v>372</v>
      </c>
      <c r="I23" s="67">
        <f>ROUND(B20/H21*H23,2)</f>
        <v>1368259.27</v>
      </c>
      <c r="J23" s="75">
        <f>ROUND(I23/G23,2)</f>
        <v>3678.12</v>
      </c>
      <c r="K23" s="76">
        <f>J23*1.5</f>
        <v>5517.18</v>
      </c>
      <c r="L23" s="78">
        <f>J23*3</f>
        <v>11034.36</v>
      </c>
      <c r="M23" s="78">
        <f>L23/5.11700864</f>
        <v>2156.408319060411</v>
      </c>
    </row>
    <row r="24" spans="1:13" ht="12.75">
      <c r="A24" s="74" t="s">
        <v>443</v>
      </c>
      <c r="B24" s="67"/>
      <c r="C24" s="67">
        <v>55</v>
      </c>
      <c r="D24" s="67">
        <f>C24*3</f>
        <v>165</v>
      </c>
      <c r="E24" s="67">
        <f>D24</f>
        <v>165</v>
      </c>
      <c r="F24" s="228"/>
      <c r="G24" s="67">
        <f>E24+E28</f>
        <v>223.5</v>
      </c>
      <c r="H24" s="67">
        <f>G24*1.2</f>
        <v>268.2</v>
      </c>
      <c r="I24" s="67">
        <f>ROUND(B20/H21*H24,2)</f>
        <v>986470.8</v>
      </c>
      <c r="J24" s="75">
        <f>ROUND(I24/G24,2)</f>
        <v>4413.74</v>
      </c>
      <c r="K24" s="76">
        <f>J24*1.5</f>
        <v>6620.61</v>
      </c>
      <c r="L24" s="78"/>
      <c r="M24" s="78"/>
    </row>
    <row r="25" spans="1:12" s="50" customFormat="1" ht="12.75">
      <c r="A25" s="100" t="s">
        <v>419</v>
      </c>
      <c r="B25" s="70"/>
      <c r="C25" s="71">
        <v>192</v>
      </c>
      <c r="D25" s="71">
        <f>D26+D27+D28</f>
        <v>576</v>
      </c>
      <c r="E25" s="71">
        <f>E26+E27+E28</f>
        <v>864</v>
      </c>
      <c r="F25" s="71"/>
      <c r="G25" s="71"/>
      <c r="H25" s="71"/>
      <c r="I25" s="71"/>
      <c r="J25" s="72"/>
      <c r="K25" s="79"/>
      <c r="L25" s="78"/>
    </row>
    <row r="26" spans="1:12" ht="12.75">
      <c r="A26" s="74" t="s">
        <v>440</v>
      </c>
      <c r="B26" s="67"/>
      <c r="C26" s="67">
        <v>149</v>
      </c>
      <c r="D26" s="67">
        <f>C26*3</f>
        <v>447</v>
      </c>
      <c r="E26" s="67">
        <f>D26*1.5</f>
        <v>670.5</v>
      </c>
      <c r="F26" s="229" t="s">
        <v>444</v>
      </c>
      <c r="G26" s="67"/>
      <c r="H26" s="67"/>
      <c r="I26" s="67"/>
      <c r="J26" s="80"/>
      <c r="K26" s="81"/>
      <c r="L26" s="78"/>
    </row>
    <row r="27" spans="1:12" ht="12.75">
      <c r="A27" s="74" t="s">
        <v>442</v>
      </c>
      <c r="B27" s="67"/>
      <c r="C27" s="67">
        <v>30</v>
      </c>
      <c r="D27" s="67">
        <f>C27*3</f>
        <v>90</v>
      </c>
      <c r="E27" s="67">
        <f>D27*1.5</f>
        <v>135</v>
      </c>
      <c r="F27" s="230"/>
      <c r="G27" s="67"/>
      <c r="H27" s="67"/>
      <c r="I27" s="67"/>
      <c r="J27" s="67"/>
      <c r="K27" s="81"/>
      <c r="L27" s="78"/>
    </row>
    <row r="28" spans="1:12" ht="12.75">
      <c r="A28" s="74" t="s">
        <v>443</v>
      </c>
      <c r="B28" s="67"/>
      <c r="C28" s="67">
        <v>13</v>
      </c>
      <c r="D28" s="67">
        <f>C28*3</f>
        <v>39</v>
      </c>
      <c r="E28" s="67">
        <f>D28*1.5</f>
        <v>58.5</v>
      </c>
      <c r="F28" s="231"/>
      <c r="G28" s="67"/>
      <c r="H28" s="67"/>
      <c r="I28" s="67"/>
      <c r="J28" s="67"/>
      <c r="K28" s="81"/>
      <c r="L28" s="78"/>
    </row>
    <row r="29" spans="1:11" ht="12.75">
      <c r="A29" s="74"/>
      <c r="B29" s="67"/>
      <c r="C29" s="67"/>
      <c r="D29" s="67"/>
      <c r="E29" s="67"/>
      <c r="F29" s="67"/>
      <c r="G29" s="67"/>
      <c r="H29" s="67"/>
      <c r="I29" s="67"/>
      <c r="J29" s="80"/>
      <c r="K29" s="81"/>
    </row>
    <row r="30" spans="1:11" ht="13.5" thickBot="1">
      <c r="A30" s="82" t="s">
        <v>445</v>
      </c>
      <c r="B30" s="83"/>
      <c r="C30" s="84">
        <f>C21+C25</f>
        <v>572</v>
      </c>
      <c r="D30" s="84">
        <f>D21+D25</f>
        <v>1716</v>
      </c>
      <c r="E30" s="85">
        <f>E21+E25</f>
        <v>2004</v>
      </c>
      <c r="F30" s="84"/>
      <c r="G30" s="84"/>
      <c r="H30" s="84"/>
      <c r="I30" s="84">
        <f>I21+I25</f>
        <v>6499231.55</v>
      </c>
      <c r="J30" s="86"/>
      <c r="K30" s="87"/>
    </row>
    <row r="31" spans="1:11" ht="12.75">
      <c r="A31" s="88"/>
      <c r="B31" s="89"/>
      <c r="C31" s="89"/>
      <c r="D31" s="89"/>
      <c r="E31" s="89"/>
      <c r="F31" s="89"/>
      <c r="G31" s="89"/>
      <c r="H31" s="89"/>
      <c r="I31" s="89"/>
      <c r="J31" s="90"/>
      <c r="K31" s="90"/>
    </row>
    <row r="32" spans="1:11" s="37" customFormat="1" ht="12.75">
      <c r="A32" s="91" t="s">
        <v>446</v>
      </c>
      <c r="B32" s="92"/>
      <c r="C32" s="92"/>
      <c r="D32" s="92"/>
      <c r="E32" s="92"/>
      <c r="F32" s="92"/>
      <c r="G32" s="6" t="s">
        <v>447</v>
      </c>
      <c r="H32" s="6"/>
      <c r="I32" s="92"/>
      <c r="J32" s="93"/>
      <c r="K32" s="93"/>
    </row>
    <row r="33" spans="1:11" s="37" customFormat="1" ht="12.75">
      <c r="A33" s="91" t="s">
        <v>268</v>
      </c>
      <c r="B33" s="92"/>
      <c r="C33" s="92"/>
      <c r="D33" s="92"/>
      <c r="E33" s="92"/>
      <c r="F33" s="92"/>
      <c r="G33" s="6" t="s">
        <v>448</v>
      </c>
      <c r="H33" s="6"/>
      <c r="I33" s="77"/>
      <c r="J33" s="93"/>
      <c r="K33" s="94"/>
    </row>
    <row r="36" ht="12.75">
      <c r="B36" s="78"/>
    </row>
  </sheetData>
  <sheetProtection/>
  <mergeCells count="14">
    <mergeCell ref="F22:F24"/>
    <mergeCell ref="F26:F28"/>
    <mergeCell ref="J1:K1"/>
    <mergeCell ref="A14:K14"/>
    <mergeCell ref="A17:A18"/>
    <mergeCell ref="B17:B18"/>
    <mergeCell ref="D17:D18"/>
    <mergeCell ref="E17:E18"/>
    <mergeCell ref="F17:F19"/>
    <mergeCell ref="G17:G18"/>
    <mergeCell ref="H17:H18"/>
    <mergeCell ref="I17:I18"/>
    <mergeCell ref="J17:J18"/>
    <mergeCell ref="K17:K18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2021-07-28T08:20:35Z</cp:lastPrinted>
  <dcterms:created xsi:type="dcterms:W3CDTF">2010-07-16T07:50:34Z</dcterms:created>
  <dcterms:modified xsi:type="dcterms:W3CDTF">2021-07-28T12:22:03Z</dcterms:modified>
  <cp:category/>
  <cp:version/>
  <cp:contentType/>
  <cp:contentStatus/>
</cp:coreProperties>
</file>